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ryl\Google Drive\Trips\Washington\Mt. Rainier\Van Trump Park West\"/>
    </mc:Choice>
  </mc:AlternateContent>
  <bookViews>
    <workbookView xWindow="120" yWindow="60" windowWidth="11625" windowHeight="6795"/>
  </bookViews>
  <sheets>
    <sheet name="Segments" sheetId="1" r:id="rId1"/>
    <sheet name="Work" sheetId="3" r:id="rId2"/>
    <sheet name="Instructions" sheetId="4" r:id="rId3"/>
  </sheets>
  <definedNames>
    <definedName name="FtPH_Ascending">Segments!$B$34</definedName>
    <definedName name="FTPH_Descending">Segments!$B$35</definedName>
    <definedName name="MPH_Flat">Segments!$B$33</definedName>
    <definedName name="_xlnm.Print_Area" localSheetId="0">Segments!$A$2:$G$35</definedName>
    <definedName name="_xlnm.Print_Titles" localSheetId="0">Segments!$2:$2</definedName>
  </definedNames>
  <calcPr calcId="162913"/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A34" i="1" l="1"/>
  <c r="A35" i="1"/>
  <c r="A33" i="1"/>
  <c r="C43" i="1" l="1"/>
  <c r="D43" i="1"/>
  <c r="E43" i="1"/>
  <c r="B43" i="1"/>
  <c r="C42" i="1"/>
  <c r="D42" i="1"/>
  <c r="E42" i="1"/>
  <c r="B42" i="1"/>
  <c r="C16" i="1" l="1"/>
  <c r="C17" i="1"/>
  <c r="C18" i="1"/>
  <c r="C19" i="1"/>
  <c r="C20" i="1"/>
  <c r="C21" i="1"/>
  <c r="C22" i="1"/>
  <c r="C23" i="1"/>
  <c r="C24" i="1"/>
  <c r="C25" i="1"/>
  <c r="C26" i="1"/>
  <c r="C27" i="1"/>
  <c r="C28" i="1" l="1"/>
  <c r="D4" i="1"/>
  <c r="E4" i="1" l="1"/>
  <c r="E28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9" i="1" l="1"/>
  <c r="D30" i="1"/>
</calcChain>
</file>

<file path=xl/comments1.xml><?xml version="1.0" encoding="utf-8"?>
<comments xmlns="http://schemas.openxmlformats.org/spreadsheetml/2006/main">
  <authors>
    <author>Darryl Olson</author>
  </authors>
  <commentList>
    <comment ref="D2" authorId="0" shapeId="0">
      <text>
        <r>
          <rPr>
            <b/>
            <sz val="10"/>
            <color indexed="81"/>
            <rFont val="Tahoma"/>
          </rPr>
          <t>Darryl Olson:</t>
        </r>
        <r>
          <rPr>
            <sz val="10"/>
            <color indexed="81"/>
            <rFont val="Tahoma"/>
          </rPr>
          <t xml:space="preserve">
Computed from Previous Elevation</t>
        </r>
      </text>
    </comment>
    <comment ref="E2" authorId="0" shapeId="0">
      <text>
        <r>
          <rPr>
            <b/>
            <sz val="10"/>
            <color indexed="81"/>
            <rFont val="Tahoma"/>
          </rPr>
          <t>Darryl Olson:</t>
        </r>
        <r>
          <rPr>
            <sz val="10"/>
            <color indexed="81"/>
            <rFont val="Tahoma"/>
          </rPr>
          <t xml:space="preserve">
Computed Based Upon Climbing Multipler if Climbing or Down Multipler if Descending</t>
        </r>
      </text>
    </comment>
    <comment ref="G2" authorId="0" shapeId="0">
      <text>
        <r>
          <rPr>
            <b/>
            <sz val="10"/>
            <color indexed="81"/>
            <rFont val="Tahoma"/>
          </rPr>
          <t>Darryl Olson:</t>
        </r>
        <r>
          <rPr>
            <sz val="10"/>
            <color indexed="81"/>
            <rFont val="Tahoma"/>
          </rPr>
          <t xml:space="preserve">
GPS Eastering</t>
        </r>
      </text>
    </comment>
  </commentList>
</comments>
</file>

<file path=xl/sharedStrings.xml><?xml version="1.0" encoding="utf-8"?>
<sst xmlns="http://schemas.openxmlformats.org/spreadsheetml/2006/main" count="133" uniqueCount="83">
  <si>
    <t>Destination</t>
  </si>
  <si>
    <t>Elevation Change</t>
  </si>
  <si>
    <t>Change data in blue bold font</t>
  </si>
  <si>
    <t>UTM</t>
  </si>
  <si>
    <t>Total</t>
  </si>
  <si>
    <t>Direction</t>
  </si>
  <si>
    <t>Conversion Factors</t>
  </si>
  <si>
    <t>feet  to meters</t>
  </si>
  <si>
    <t>meters to feet</t>
  </si>
  <si>
    <t>miles to km</t>
  </si>
  <si>
    <t>km to Miles</t>
  </si>
  <si>
    <t>Ft per 100m</t>
  </si>
  <si>
    <t>Distance</t>
  </si>
  <si>
    <t>Elevation</t>
  </si>
  <si>
    <t>Scramble</t>
  </si>
  <si>
    <t>Backpack</t>
  </si>
  <si>
    <t>Ski</t>
  </si>
  <si>
    <t>Hike</t>
  </si>
  <si>
    <t>Formula</t>
  </si>
  <si>
    <t>Copy all entries from the Route Directions tab in Basecamp to the Work tab</t>
  </si>
  <si>
    <t>Translate the copied text into columns using the Text to Columns function with a comma delimiter</t>
  </si>
  <si>
    <t>Remove the numbers preceding the waypoint names using replace for "*."</t>
  </si>
  <si>
    <t>Move the UTM and elevation in the first row to the correct columns</t>
  </si>
  <si>
    <t>Delete the total distance column (usually column C)</t>
  </si>
  <si>
    <t>Translate feet measures in distance to miles: 100 ft = 0.02 miles</t>
  </si>
  <si>
    <t>Remove mi following the distance measures using replace for " mi"</t>
  </si>
  <si>
    <t>Format the distances to have one decimal place</t>
  </si>
  <si>
    <t>Remove the degree decimal and true following the bearings using replace for ".*"</t>
  </si>
  <si>
    <t>Remove the " ft" following the elevations using replace for " ft"</t>
  </si>
  <si>
    <t>Add more rows to the Segments tab if needed</t>
  </si>
  <si>
    <t>Copy all waypoints names to Destination column in the Segments tab</t>
  </si>
  <si>
    <t>Copy all distances to the Direct column in the Segments tab</t>
  </si>
  <si>
    <t>Copy all bearings to the Directions in the Segments tab</t>
  </si>
  <si>
    <t>Copy all UTMs to the UTM column in the Segments tab</t>
  </si>
  <si>
    <t>Copy all elevations to the Elevation column in the Segments tab</t>
  </si>
  <si>
    <t>Remove extra rows from the Segments tab</t>
  </si>
  <si>
    <t>Add the cell borders to the Segments tab</t>
  </si>
  <si>
    <t>Ascent Time</t>
  </si>
  <si>
    <t>Descent Time</t>
  </si>
  <si>
    <t>Ascent</t>
  </si>
  <si>
    <t>Descent</t>
  </si>
  <si>
    <t>Minutes/Hours</t>
  </si>
  <si>
    <t>MPH Flat</t>
  </si>
  <si>
    <t>FtPH Ascending</t>
  </si>
  <si>
    <t>FtPH Descending</t>
  </si>
  <si>
    <t>((Distance/MPH Flat) + (Elevation/FtPH + or -))*60</t>
  </si>
  <si>
    <t>100 ft/mile</t>
  </si>
  <si>
    <t>Direct Distance</t>
  </si>
  <si>
    <t>Direct Adjustor</t>
  </si>
  <si>
    <t>Record the paces for MPH Flat, FtPH Ascending and FtPH Descending</t>
  </si>
  <si>
    <t>Delete all data from the Work tab</t>
  </si>
  <si>
    <t>Reverse the route in Basecamp</t>
  </si>
  <si>
    <t>Change the Direct Adjustor for each destination depending on how much the actual route varies from the direct route</t>
  </si>
  <si>
    <t>RECORD TRIP DESTINATIONS</t>
  </si>
  <si>
    <t xml:space="preserve">ROUND TRIP </t>
  </si>
  <si>
    <t>Perform the Record Trip Destinations instructions</t>
  </si>
  <si>
    <t>FINISH</t>
  </si>
  <si>
    <t xml:space="preserve"> 10 T 592987 5181392</t>
  </si>
  <si>
    <t xml:space="preserve"> 10 T 593114 5181620</t>
  </si>
  <si>
    <t xml:space="preserve"> 10 T 592490 5182243</t>
  </si>
  <si>
    <t xml:space="preserve"> 10 T 592587 5182787</t>
  </si>
  <si>
    <t xml:space="preserve"> 10 T 593181 5183449</t>
  </si>
  <si>
    <t xml:space="preserve"> 10 T 593433 5183457</t>
  </si>
  <si>
    <t xml:space="preserve"> 10 T 593590 5183790</t>
  </si>
  <si>
    <t xml:space="preserve"> 10 T 593855 5184265</t>
  </si>
  <si>
    <t xml:space="preserve"> 10 T 594229 5184752</t>
  </si>
  <si>
    <t xml:space="preserve"> 10 T 594554 5185115</t>
  </si>
  <si>
    <t xml:space="preserve"> 10 T 594517 5185608</t>
  </si>
  <si>
    <t xml:space="preserve"> 10 T 594538 5186319</t>
  </si>
  <si>
    <t xml:space="preserve"> 10 T 594606 5186907</t>
  </si>
  <si>
    <t>VT01 Van Trump TH</t>
  </si>
  <si>
    <t>VT02  Before Bridge</t>
  </si>
  <si>
    <t>VT03 Saddle</t>
  </si>
  <si>
    <t>VT04 West of Ridge</t>
  </si>
  <si>
    <t>VT05 Van Trump Park</t>
  </si>
  <si>
    <t>VT06 Lv Trail</t>
  </si>
  <si>
    <t>VT07 Lower Ridge</t>
  </si>
  <si>
    <t>VT08 Ridge</t>
  </si>
  <si>
    <t>VT09 Creek</t>
  </si>
  <si>
    <t>VT10 Ridge</t>
  </si>
  <si>
    <t>VT11 Ridge</t>
  </si>
  <si>
    <t>VT12 Ridge</t>
  </si>
  <si>
    <t>VT13 Turtle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</si>
</sst>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>
    <font>
      <sz val="12"/>
      <name val="Times New Roman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sz val="10"/>
      <color indexed="81"/>
      <name val="Tahoma"/>
    </font>
    <font>
      <b/>
      <sz val="10"/>
      <color indexed="81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" fontId="2" fillId="0" borderId="1" xfId="0" applyNumberFormat="1" applyFont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</xf>
    <xf numFmtId="164" fontId="3" fillId="2" borderId="1" xfId="0" applyNumberFormat="1" applyFont="1" applyFill="1" applyBorder="1" applyAlignment="1" applyProtection="1">
      <alignment wrapText="1"/>
    </xf>
    <xf numFmtId="1" fontId="0" fillId="2" borderId="1" xfId="0" applyNumberFormat="1" applyFill="1" applyBorder="1" applyAlignment="1" applyProtection="1">
      <alignment wrapText="1"/>
    </xf>
    <xf numFmtId="9" fontId="0" fillId="2" borderId="1" xfId="0" applyNumberFormat="1" applyFill="1" applyBorder="1" applyAlignment="1" applyProtection="1">
      <alignment wrapText="1"/>
    </xf>
    <xf numFmtId="9" fontId="2" fillId="0" borderId="1" xfId="0" applyNumberFormat="1" applyFont="1" applyBorder="1" applyAlignment="1" applyProtection="1">
      <alignment wrapText="1"/>
      <protection locked="0"/>
    </xf>
    <xf numFmtId="164" fontId="2" fillId="0" borderId="1" xfId="0" applyNumberFormat="1" applyFont="1" applyBorder="1" applyAlignment="1" applyProtection="1">
      <alignment wrapText="1"/>
      <protection locked="0"/>
    </xf>
    <xf numFmtId="0" fontId="3" fillId="0" borderId="0" xfId="0" applyFont="1"/>
    <xf numFmtId="0" fontId="3" fillId="0" borderId="0" xfId="0" applyFont="1" applyBorder="1" applyAlignment="1">
      <alignment wrapText="1"/>
    </xf>
    <xf numFmtId="0" fontId="0" fillId="0" borderId="0" xfId="0" applyAlignment="1" applyProtection="1">
      <alignment wrapText="1"/>
    </xf>
    <xf numFmtId="0" fontId="1" fillId="0" borderId="1" xfId="0" applyFont="1" applyBorder="1" applyAlignment="1" applyProtection="1">
      <alignment wrapText="1"/>
    </xf>
    <xf numFmtId="1" fontId="1" fillId="0" borderId="1" xfId="0" applyNumberFormat="1" applyFont="1" applyBorder="1" applyAlignment="1" applyProtection="1">
      <alignment wrapText="1"/>
    </xf>
    <xf numFmtId="164" fontId="1" fillId="0" borderId="1" xfId="0" applyNumberFormat="1" applyFont="1" applyBorder="1" applyAlignment="1" applyProtection="1">
      <alignment wrapText="1"/>
    </xf>
    <xf numFmtId="1" fontId="0" fillId="0" borderId="1" xfId="0" applyNumberFormat="1" applyBorder="1" applyAlignment="1" applyProtection="1">
      <alignment wrapText="1"/>
    </xf>
    <xf numFmtId="0" fontId="1" fillId="0" borderId="0" xfId="0" applyFont="1" applyAlignment="1" applyProtection="1">
      <alignment wrapText="1"/>
    </xf>
    <xf numFmtId="1" fontId="0" fillId="0" borderId="0" xfId="0" applyNumberFormat="1" applyBorder="1" applyAlignment="1" applyProtection="1">
      <alignment wrapText="1"/>
    </xf>
    <xf numFmtId="2" fontId="0" fillId="0" borderId="0" xfId="0" applyNumberFormat="1" applyAlignment="1" applyProtection="1">
      <alignment wrapText="1"/>
    </xf>
    <xf numFmtId="9" fontId="0" fillId="0" borderId="0" xfId="0" applyNumberFormat="1" applyAlignment="1" applyProtection="1">
      <alignment wrapText="1"/>
    </xf>
    <xf numFmtId="1" fontId="0" fillId="0" borderId="0" xfId="0" applyNumberFormat="1" applyAlignment="1" applyProtection="1">
      <alignment wrapText="1"/>
    </xf>
    <xf numFmtId="164" fontId="0" fillId="0" borderId="0" xfId="0" applyNumberFormat="1" applyAlignment="1" applyProtection="1">
      <alignment wrapText="1"/>
    </xf>
    <xf numFmtId="0" fontId="3" fillId="0" borderId="1" xfId="0" applyFont="1" applyBorder="1" applyAlignment="1" applyProtection="1">
      <alignment wrapText="1"/>
    </xf>
    <xf numFmtId="1" fontId="3" fillId="0" borderId="0" xfId="0" applyNumberFormat="1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right" wrapText="1"/>
    </xf>
    <xf numFmtId="164" fontId="0" fillId="0" borderId="1" xfId="0" applyNumberFormat="1" applyBorder="1" applyAlignment="1" applyProtection="1">
      <alignment wrapText="1"/>
    </xf>
    <xf numFmtId="0" fontId="0" fillId="0" borderId="2" xfId="0" applyBorder="1" applyProtection="1"/>
    <xf numFmtId="0" fontId="0" fillId="0" borderId="0" xfId="0" applyBorder="1" applyProtection="1"/>
    <xf numFmtId="0" fontId="0" fillId="0" borderId="0" xfId="0" applyProtection="1"/>
    <xf numFmtId="0" fontId="3" fillId="0" borderId="0" xfId="0" applyFont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1" fontId="2" fillId="0" borderId="0" xfId="0" applyNumberFormat="1" applyFont="1" applyBorder="1" applyAlignment="1" applyProtection="1">
      <alignment wrapText="1"/>
    </xf>
    <xf numFmtId="164" fontId="1" fillId="0" borderId="0" xfId="0" applyNumberFormat="1" applyFont="1" applyBorder="1" applyAlignment="1" applyProtection="1">
      <alignment wrapText="1"/>
    </xf>
    <xf numFmtId="1" fontId="1" fillId="0" borderId="0" xfId="0" applyNumberFormat="1" applyFont="1" applyBorder="1" applyAlignment="1" applyProtection="1">
      <alignment wrapText="1"/>
    </xf>
    <xf numFmtId="164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0" fontId="1" fillId="0" borderId="0" xfId="0" applyFont="1"/>
    <xf numFmtId="1" fontId="3" fillId="0" borderId="0" xfId="0" applyNumberFormat="1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  <xf numFmtId="0" fontId="2" fillId="0" borderId="4" xfId="0" applyNumberFormat="1" applyFont="1" applyBorder="1" applyAlignment="1" applyProtection="1">
      <alignment wrapText="1"/>
    </xf>
    <xf numFmtId="164" fontId="1" fillId="0" borderId="4" xfId="0" applyNumberFormat="1" applyFont="1" applyBorder="1" applyAlignment="1" applyProtection="1">
      <alignment wrapText="1"/>
    </xf>
    <xf numFmtId="0" fontId="1" fillId="0" borderId="4" xfId="0" applyNumberFormat="1" applyFont="1" applyBorder="1" applyAlignment="1" applyProtection="1">
      <alignment wrapText="1"/>
    </xf>
    <xf numFmtId="1" fontId="2" fillId="0" borderId="3" xfId="0" applyNumberFormat="1" applyFont="1" applyBorder="1" applyAlignment="1" applyProtection="1">
      <alignment wrapText="1"/>
    </xf>
    <xf numFmtId="0" fontId="0" fillId="0" borderId="1" xfId="0" applyBorder="1"/>
  </cellXfs>
  <cellStyles count="1">
    <cellStyle name="Normal" xfId="0" builtinId="0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color indexed="12"/>
        <family val="1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numFmt numFmtId="164" formatCode="0.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color auto="1"/>
      </font>
    </dxf>
    <dxf>
      <font>
        <b/>
        <i val="0"/>
        <color auto="1"/>
      </font>
    </dxf>
    <dxf>
      <border diagonalUp="0" diagonalDown="0" outline="0">
        <left/>
        <right/>
        <top style="thin">
          <color indexed="64"/>
        </top>
        <bottom/>
      </border>
      <protection locked="1" hidden="0"/>
    </dxf>
    <dxf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4" formatCode="0.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4" formatCode="0.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general" vertical="bottom" textRotation="0" wrapText="1" indent="0" justifyLastLine="0" shrinkToFit="0" readingOrder="0"/>
      <protection locked="1" hidden="0"/>
    </dxf>
    <dxf>
      <border>
        <top style="thin">
          <color indexed="64"/>
        </top>
      </border>
    </dxf>
    <dxf>
      <numFmt numFmtId="1" formatCode="0"/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I28" totalsRowCount="1" headerRowDxfId="0" dataDxfId="24" totalsRowDxfId="22" headerRowBorderDxfId="25" tableBorderDxfId="23" totalsRowBorderDxfId="21">
  <autoFilter ref="A2:I2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Destination" totalsRowLabel="Total" dataDxfId="9" totalsRowDxfId="20"/>
    <tableColumn id="2" name="Direction" dataDxfId="8" totalsRowDxfId="19"/>
    <tableColumn id="3" name="Distance" totalsRowFunction="sum" dataDxfId="7" totalsRowDxfId="18"/>
    <tableColumn id="5" name="Elevation Change" dataDxfId="6" totalsRowDxfId="17">
      <calculatedColumnFormula>F3-F2</calculatedColumnFormula>
    </tableColumn>
    <tableColumn id="6" name="Minutes/Hours" totalsRowFunction="custom" dataDxfId="5" totalsRowDxfId="16">
      <calculatedColumnFormula>IF(D3&gt;=0,(C3/Miles_per_Hour)+(D3/Climbing),(C3/Miles_per_Hour)+(ABS(D3)/Descending))</calculatedColumnFormula>
      <totalsRowFormula>SUBTOTAL(109,Table1[Minutes/Hours])/60</totalsRowFormula>
    </tableColumn>
    <tableColumn id="10" name="Elevation" dataDxfId="4" totalsRowDxfId="15"/>
    <tableColumn id="8" name="UTM" dataDxfId="3" totalsRowDxfId="14"/>
    <tableColumn id="7" name="Direct Distance" dataDxfId="2" totalsRowDxfId="13"/>
    <tableColumn id="9" name="Direct Adjustor" dataDxfId="1" totalsRowDxfId="1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tabSelected="1" workbookViewId="0">
      <pane xSplit="3" ySplit="2" topLeftCell="D5" activePane="bottomRight" state="frozen"/>
      <selection pane="topRight" activeCell="D1" sqref="D1"/>
      <selection pane="bottomLeft" activeCell="A3" sqref="A3"/>
      <selection pane="bottomRight" activeCell="N17" sqref="N17"/>
    </sheetView>
  </sheetViews>
  <sheetFormatPr defaultColWidth="9.25" defaultRowHeight="15.75"/>
  <cols>
    <col min="1" max="1" width="19" style="10" bestFit="1" customWidth="1"/>
    <col min="2" max="2" width="10.625" style="19" bestFit="1" customWidth="1"/>
    <col min="3" max="3" width="9.875" style="20" bestFit="1" customWidth="1"/>
    <col min="4" max="4" width="9.125" style="19" customWidth="1"/>
    <col min="5" max="5" width="10.125" style="19" customWidth="1"/>
    <col min="6" max="6" width="9.125" style="19" bestFit="1" customWidth="1"/>
    <col min="7" max="7" width="19.25" style="19" bestFit="1" customWidth="1"/>
    <col min="8" max="8" width="8.25" style="17" bestFit="1" customWidth="1"/>
    <col min="9" max="9" width="8" style="18" bestFit="1" customWidth="1"/>
    <col min="10" max="16384" width="9.25" style="10"/>
  </cols>
  <sheetData>
    <row r="1" spans="1:9">
      <c r="A1" s="37" t="s">
        <v>2</v>
      </c>
      <c r="B1" s="37"/>
      <c r="C1" s="37"/>
      <c r="D1" s="37"/>
      <c r="E1" s="37"/>
      <c r="F1" s="37"/>
      <c r="G1" s="37"/>
      <c r="H1" s="37"/>
      <c r="I1" s="37"/>
    </row>
    <row r="2" spans="1:9" ht="31.5">
      <c r="A2" s="11" t="s">
        <v>0</v>
      </c>
      <c r="B2" s="12" t="s">
        <v>5</v>
      </c>
      <c r="C2" s="13" t="s">
        <v>12</v>
      </c>
      <c r="D2" s="12" t="s">
        <v>1</v>
      </c>
      <c r="E2" s="12" t="s">
        <v>41</v>
      </c>
      <c r="F2" s="12" t="s">
        <v>13</v>
      </c>
      <c r="G2" s="12" t="s">
        <v>3</v>
      </c>
      <c r="H2" s="12" t="s">
        <v>47</v>
      </c>
      <c r="I2" s="12" t="s">
        <v>48</v>
      </c>
    </row>
    <row r="3" spans="1:9">
      <c r="A3" s="42" t="s">
        <v>70</v>
      </c>
      <c r="B3" s="3"/>
      <c r="C3" s="3"/>
      <c r="D3" s="2"/>
      <c r="E3" s="4"/>
      <c r="F3" s="42">
        <v>3602</v>
      </c>
      <c r="G3" s="42" t="s">
        <v>57</v>
      </c>
      <c r="H3" s="5"/>
      <c r="I3" s="5"/>
    </row>
    <row r="4" spans="1:9">
      <c r="A4" s="42" t="s">
        <v>71</v>
      </c>
      <c r="B4" s="42">
        <v>29</v>
      </c>
      <c r="C4" s="24">
        <f t="shared" ref="C4:C27" si="0">H4*(1+I4)</f>
        <v>0.19800000000000001</v>
      </c>
      <c r="D4" s="14">
        <f t="shared" ref="D4:D27" si="1">F4-F3</f>
        <v>119</v>
      </c>
      <c r="E4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13.08</v>
      </c>
      <c r="F4" s="42">
        <v>3721</v>
      </c>
      <c r="G4" s="42" t="s">
        <v>58</v>
      </c>
      <c r="H4" s="42">
        <v>0.18</v>
      </c>
      <c r="I4" s="6">
        <v>0.1</v>
      </c>
    </row>
    <row r="5" spans="1:9">
      <c r="A5" s="42" t="s">
        <v>72</v>
      </c>
      <c r="B5" s="42">
        <v>316</v>
      </c>
      <c r="C5" s="24">
        <f t="shared" si="0"/>
        <v>0.60500000000000009</v>
      </c>
      <c r="D5" s="14">
        <f t="shared" si="1"/>
        <v>1000</v>
      </c>
      <c r="E5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78.150000000000006</v>
      </c>
      <c r="F5" s="42">
        <v>4721</v>
      </c>
      <c r="G5" s="42" t="s">
        <v>59</v>
      </c>
      <c r="H5" s="42">
        <v>0.55000000000000004</v>
      </c>
      <c r="I5" s="6">
        <v>0.1</v>
      </c>
    </row>
    <row r="6" spans="1:9">
      <c r="A6" s="42" t="s">
        <v>73</v>
      </c>
      <c r="B6" s="42">
        <v>10</v>
      </c>
      <c r="C6" s="24">
        <f t="shared" si="0"/>
        <v>0.37400000000000005</v>
      </c>
      <c r="D6" s="14">
        <f t="shared" si="1"/>
        <v>363</v>
      </c>
      <c r="E6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33</v>
      </c>
      <c r="F6" s="42">
        <v>5084</v>
      </c>
      <c r="G6" s="42" t="s">
        <v>60</v>
      </c>
      <c r="H6" s="42">
        <v>0.34</v>
      </c>
      <c r="I6" s="6">
        <v>0.1</v>
      </c>
    </row>
    <row r="7" spans="1:9">
      <c r="A7" s="42" t="s">
        <v>74</v>
      </c>
      <c r="B7" s="42">
        <v>42</v>
      </c>
      <c r="C7" s="24">
        <f t="shared" si="0"/>
        <v>0.60500000000000009</v>
      </c>
      <c r="D7" s="14">
        <f t="shared" si="1"/>
        <v>323</v>
      </c>
      <c r="E7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37.53</v>
      </c>
      <c r="F7" s="42">
        <v>5407</v>
      </c>
      <c r="G7" s="42" t="s">
        <v>61</v>
      </c>
      <c r="H7" s="42">
        <v>0.55000000000000004</v>
      </c>
      <c r="I7" s="6">
        <v>0.1</v>
      </c>
    </row>
    <row r="8" spans="1:9">
      <c r="A8" s="42" t="s">
        <v>75</v>
      </c>
      <c r="B8" s="42">
        <v>89</v>
      </c>
      <c r="C8" s="24">
        <f t="shared" si="0"/>
        <v>0.18700000000000003</v>
      </c>
      <c r="D8" s="14">
        <f t="shared" si="1"/>
        <v>145</v>
      </c>
      <c r="E8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14.309999999999999</v>
      </c>
      <c r="F8" s="42">
        <v>5552</v>
      </c>
      <c r="G8" s="42" t="s">
        <v>62</v>
      </c>
      <c r="H8" s="42">
        <v>0.17</v>
      </c>
      <c r="I8" s="6">
        <v>0.1</v>
      </c>
    </row>
    <row r="9" spans="1:9">
      <c r="A9" s="42" t="s">
        <v>76</v>
      </c>
      <c r="B9" s="42">
        <v>26</v>
      </c>
      <c r="C9" s="24">
        <f t="shared" si="0"/>
        <v>0.25300000000000006</v>
      </c>
      <c r="D9" s="14">
        <f t="shared" si="1"/>
        <v>248</v>
      </c>
      <c r="E9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22.470000000000002</v>
      </c>
      <c r="F9" s="42">
        <v>5800</v>
      </c>
      <c r="G9" s="42" t="s">
        <v>63</v>
      </c>
      <c r="H9" s="42">
        <v>0.23</v>
      </c>
      <c r="I9" s="6">
        <v>0.1</v>
      </c>
    </row>
    <row r="10" spans="1:9">
      <c r="A10" s="42" t="s">
        <v>77</v>
      </c>
      <c r="B10" s="42">
        <v>30</v>
      </c>
      <c r="C10" s="24">
        <f t="shared" si="0"/>
        <v>0.37400000000000005</v>
      </c>
      <c r="D10" s="14">
        <f t="shared" si="1"/>
        <v>400</v>
      </c>
      <c r="E10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35.220000000000006</v>
      </c>
      <c r="F10" s="42">
        <v>6200</v>
      </c>
      <c r="G10" s="42" t="s">
        <v>64</v>
      </c>
      <c r="H10" s="42">
        <v>0.34</v>
      </c>
      <c r="I10" s="6">
        <v>0.1</v>
      </c>
    </row>
    <row r="11" spans="1:9">
      <c r="A11" s="42" t="s">
        <v>78</v>
      </c>
      <c r="B11" s="42">
        <v>38</v>
      </c>
      <c r="C11" s="24">
        <f t="shared" si="0"/>
        <v>0.41800000000000004</v>
      </c>
      <c r="D11" s="14">
        <f t="shared" si="1"/>
        <v>601</v>
      </c>
      <c r="E11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48.6</v>
      </c>
      <c r="F11" s="42">
        <v>6801</v>
      </c>
      <c r="G11" s="42" t="s">
        <v>65</v>
      </c>
      <c r="H11" s="42">
        <v>0.38</v>
      </c>
      <c r="I11" s="6">
        <v>0.1</v>
      </c>
    </row>
    <row r="12" spans="1:9">
      <c r="A12" s="42" t="s">
        <v>79</v>
      </c>
      <c r="B12" s="42">
        <v>42</v>
      </c>
      <c r="C12" s="24">
        <f t="shared" si="0"/>
        <v>0.33</v>
      </c>
      <c r="D12" s="14">
        <f t="shared" si="1"/>
        <v>399</v>
      </c>
      <c r="E12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33.840000000000003</v>
      </c>
      <c r="F12" s="42">
        <v>7200</v>
      </c>
      <c r="G12" s="42" t="s">
        <v>66</v>
      </c>
      <c r="H12" s="42">
        <v>0.3</v>
      </c>
      <c r="I12" s="6">
        <v>0.1</v>
      </c>
    </row>
    <row r="13" spans="1:9">
      <c r="A13" s="42" t="s">
        <v>80</v>
      </c>
      <c r="B13" s="42">
        <v>356</v>
      </c>
      <c r="C13" s="24">
        <f t="shared" si="0"/>
        <v>0.34100000000000003</v>
      </c>
      <c r="D13" s="14">
        <f t="shared" si="1"/>
        <v>600</v>
      </c>
      <c r="E13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46.23</v>
      </c>
      <c r="F13" s="42">
        <v>7800</v>
      </c>
      <c r="G13" s="42" t="s">
        <v>67</v>
      </c>
      <c r="H13" s="42">
        <v>0.31</v>
      </c>
      <c r="I13" s="6">
        <v>0.1</v>
      </c>
    </row>
    <row r="14" spans="1:9">
      <c r="A14" s="42" t="s">
        <v>81</v>
      </c>
      <c r="B14" s="42">
        <v>2</v>
      </c>
      <c r="C14" s="24">
        <f t="shared" si="0"/>
        <v>0.48400000000000004</v>
      </c>
      <c r="D14" s="14">
        <f t="shared" si="1"/>
        <v>1200</v>
      </c>
      <c r="E14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86.52</v>
      </c>
      <c r="F14" s="42">
        <v>9000</v>
      </c>
      <c r="G14" s="42" t="s">
        <v>68</v>
      </c>
      <c r="H14" s="42">
        <v>0.44</v>
      </c>
      <c r="I14" s="6">
        <v>0.1</v>
      </c>
    </row>
    <row r="15" spans="1:9">
      <c r="A15" s="42" t="s">
        <v>82</v>
      </c>
      <c r="B15" s="42">
        <v>7</v>
      </c>
      <c r="C15" s="24">
        <f t="shared" si="0"/>
        <v>0.40700000000000003</v>
      </c>
      <c r="D15" s="14">
        <f t="shared" si="1"/>
        <v>967</v>
      </c>
      <c r="E15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70.23</v>
      </c>
      <c r="F15" s="42">
        <v>9967</v>
      </c>
      <c r="G15" s="42" t="s">
        <v>69</v>
      </c>
      <c r="H15" s="42">
        <v>0.37</v>
      </c>
      <c r="I15" s="6">
        <v>0.1</v>
      </c>
    </row>
    <row r="16" spans="1:9">
      <c r="A16" s="42" t="s">
        <v>81</v>
      </c>
      <c r="B16" s="42">
        <v>187</v>
      </c>
      <c r="C16" s="24">
        <f t="shared" si="0"/>
        <v>0.40700000000000003</v>
      </c>
      <c r="D16" s="14">
        <f t="shared" si="1"/>
        <v>-967</v>
      </c>
      <c r="E16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26.715000000000003</v>
      </c>
      <c r="F16" s="42">
        <v>9000</v>
      </c>
      <c r="G16" s="42" t="s">
        <v>68</v>
      </c>
      <c r="H16" s="42">
        <v>0.37</v>
      </c>
      <c r="I16" s="6">
        <v>0.1</v>
      </c>
    </row>
    <row r="17" spans="1:9">
      <c r="A17" s="42" t="s">
        <v>80</v>
      </c>
      <c r="B17" s="42">
        <v>182</v>
      </c>
      <c r="C17" s="24">
        <f t="shared" si="0"/>
        <v>0.48400000000000004</v>
      </c>
      <c r="D17" s="14">
        <f t="shared" si="1"/>
        <v>-1200</v>
      </c>
      <c r="E17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32.520000000000003</v>
      </c>
      <c r="F17" s="42">
        <v>7800</v>
      </c>
      <c r="G17" s="42" t="s">
        <v>67</v>
      </c>
      <c r="H17" s="42">
        <v>0.44</v>
      </c>
      <c r="I17" s="6">
        <v>0.1</v>
      </c>
    </row>
    <row r="18" spans="1:9">
      <c r="A18" s="42" t="s">
        <v>79</v>
      </c>
      <c r="B18" s="42">
        <v>176</v>
      </c>
      <c r="C18" s="24">
        <f t="shared" si="0"/>
        <v>0.34100000000000003</v>
      </c>
      <c r="D18" s="14">
        <f t="shared" si="1"/>
        <v>-600</v>
      </c>
      <c r="E18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19.23</v>
      </c>
      <c r="F18" s="42">
        <v>7200</v>
      </c>
      <c r="G18" s="42" t="s">
        <v>66</v>
      </c>
      <c r="H18" s="42">
        <v>0.31</v>
      </c>
      <c r="I18" s="6">
        <v>0.1</v>
      </c>
    </row>
    <row r="19" spans="1:9">
      <c r="A19" s="42" t="s">
        <v>78</v>
      </c>
      <c r="B19" s="42">
        <v>222</v>
      </c>
      <c r="C19" s="24">
        <f t="shared" si="0"/>
        <v>0.33</v>
      </c>
      <c r="D19" s="14">
        <f t="shared" si="1"/>
        <v>-399</v>
      </c>
      <c r="E19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15.885000000000002</v>
      </c>
      <c r="F19" s="42">
        <v>6801</v>
      </c>
      <c r="G19" s="42" t="s">
        <v>65</v>
      </c>
      <c r="H19" s="42">
        <v>0.3</v>
      </c>
      <c r="I19" s="6">
        <v>0.1</v>
      </c>
    </row>
    <row r="20" spans="1:9">
      <c r="A20" s="42" t="s">
        <v>77</v>
      </c>
      <c r="B20" s="42">
        <v>218</v>
      </c>
      <c r="C20" s="24">
        <f t="shared" si="0"/>
        <v>0.41800000000000004</v>
      </c>
      <c r="D20" s="14">
        <f t="shared" si="1"/>
        <v>-601</v>
      </c>
      <c r="E20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21.555</v>
      </c>
      <c r="F20" s="42">
        <v>6200</v>
      </c>
      <c r="G20" s="42" t="s">
        <v>64</v>
      </c>
      <c r="H20" s="42">
        <v>0.38</v>
      </c>
      <c r="I20" s="6">
        <v>0.1</v>
      </c>
    </row>
    <row r="21" spans="1:9">
      <c r="A21" s="42" t="s">
        <v>76</v>
      </c>
      <c r="B21" s="42">
        <v>210</v>
      </c>
      <c r="C21" s="24">
        <f t="shared" si="0"/>
        <v>0.37400000000000005</v>
      </c>
      <c r="D21" s="14">
        <f t="shared" si="1"/>
        <v>-400</v>
      </c>
      <c r="E21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17.220000000000002</v>
      </c>
      <c r="F21" s="42">
        <v>5800</v>
      </c>
      <c r="G21" s="42" t="s">
        <v>63</v>
      </c>
      <c r="H21" s="42">
        <v>0.34</v>
      </c>
      <c r="I21" s="6">
        <v>0.1</v>
      </c>
    </row>
    <row r="22" spans="1:9">
      <c r="A22" s="42" t="s">
        <v>75</v>
      </c>
      <c r="B22" s="42">
        <v>206</v>
      </c>
      <c r="C22" s="24">
        <f t="shared" si="0"/>
        <v>0.25300000000000006</v>
      </c>
      <c r="D22" s="14">
        <f t="shared" si="1"/>
        <v>-248</v>
      </c>
      <c r="E22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11.310000000000002</v>
      </c>
      <c r="F22" s="42">
        <v>5552</v>
      </c>
      <c r="G22" s="42" t="s">
        <v>62</v>
      </c>
      <c r="H22" s="42">
        <v>0.23</v>
      </c>
      <c r="I22" s="6">
        <v>0.1</v>
      </c>
    </row>
    <row r="23" spans="1:9">
      <c r="A23" s="42" t="s">
        <v>74</v>
      </c>
      <c r="B23" s="42">
        <v>269</v>
      </c>
      <c r="C23" s="24">
        <f t="shared" si="0"/>
        <v>0.18700000000000003</v>
      </c>
      <c r="D23" s="14">
        <f t="shared" si="1"/>
        <v>-145</v>
      </c>
      <c r="E23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7.7850000000000001</v>
      </c>
      <c r="F23" s="42">
        <v>5407</v>
      </c>
      <c r="G23" s="42" t="s">
        <v>61</v>
      </c>
      <c r="H23" s="42">
        <v>0.17</v>
      </c>
      <c r="I23" s="6">
        <v>0.1</v>
      </c>
    </row>
    <row r="24" spans="1:9">
      <c r="A24" s="42" t="s">
        <v>73</v>
      </c>
      <c r="B24" s="42">
        <v>222</v>
      </c>
      <c r="C24" s="24">
        <f t="shared" si="0"/>
        <v>0.60500000000000009</v>
      </c>
      <c r="D24" s="14">
        <f t="shared" si="1"/>
        <v>-323</v>
      </c>
      <c r="E24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22.995000000000001</v>
      </c>
      <c r="F24" s="42">
        <v>5084</v>
      </c>
      <c r="G24" s="42" t="s">
        <v>60</v>
      </c>
      <c r="H24" s="42">
        <v>0.55000000000000004</v>
      </c>
      <c r="I24" s="6">
        <v>0.1</v>
      </c>
    </row>
    <row r="25" spans="1:9">
      <c r="A25" s="42" t="s">
        <v>72</v>
      </c>
      <c r="B25" s="42">
        <v>190</v>
      </c>
      <c r="C25" s="24">
        <f t="shared" si="0"/>
        <v>0.37400000000000005</v>
      </c>
      <c r="D25" s="14">
        <f t="shared" si="1"/>
        <v>-363</v>
      </c>
      <c r="E25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16.665000000000003</v>
      </c>
      <c r="F25" s="42">
        <v>4721</v>
      </c>
      <c r="G25" s="42" t="s">
        <v>59</v>
      </c>
      <c r="H25" s="42">
        <v>0.34</v>
      </c>
      <c r="I25" s="6">
        <v>0.1</v>
      </c>
    </row>
    <row r="26" spans="1:9">
      <c r="A26" s="42" t="s">
        <v>71</v>
      </c>
      <c r="B26" s="42">
        <v>135</v>
      </c>
      <c r="C26" s="24">
        <f t="shared" si="0"/>
        <v>0.60500000000000009</v>
      </c>
      <c r="D26" s="14">
        <f t="shared" si="1"/>
        <v>-1000</v>
      </c>
      <c r="E26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33.15</v>
      </c>
      <c r="F26" s="42">
        <v>3721</v>
      </c>
      <c r="G26" s="42" t="s">
        <v>58</v>
      </c>
      <c r="H26" s="42">
        <v>0.55000000000000004</v>
      </c>
      <c r="I26" s="6">
        <v>0.1</v>
      </c>
    </row>
    <row r="27" spans="1:9">
      <c r="A27" s="42" t="s">
        <v>70</v>
      </c>
      <c r="B27" s="42">
        <v>209</v>
      </c>
      <c r="C27" s="24">
        <f t="shared" si="0"/>
        <v>0.18700000000000003</v>
      </c>
      <c r="D27" s="14">
        <f t="shared" si="1"/>
        <v>-119</v>
      </c>
      <c r="E27" s="14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7.3950000000000005</v>
      </c>
      <c r="F27" s="42">
        <v>3602</v>
      </c>
      <c r="G27" s="42" t="s">
        <v>57</v>
      </c>
      <c r="H27" s="42">
        <v>0.17</v>
      </c>
      <c r="I27" s="6">
        <v>0.1</v>
      </c>
    </row>
    <row r="28" spans="1:9">
      <c r="A28" s="15" t="s">
        <v>4</v>
      </c>
      <c r="B28" s="38"/>
      <c r="C28" s="39">
        <f>SUBTOTAL(109,Table1[Distance])</f>
        <v>9.1410000000000018</v>
      </c>
      <c r="D28" s="40"/>
      <c r="E28" s="39">
        <f>SUBTOTAL(109,Table1[Minutes/Hours])/60</f>
        <v>12.526749999999998</v>
      </c>
      <c r="F28" s="38"/>
      <c r="G28" s="41"/>
      <c r="H28" s="26"/>
      <c r="I28" s="26"/>
    </row>
    <row r="29" spans="1:9">
      <c r="A29" s="29"/>
      <c r="B29" s="30"/>
      <c r="C29" s="31" t="s">
        <v>39</v>
      </c>
      <c r="D29" s="32">
        <f>SUMIF(Table1[Elevation Change],"&gt;0")</f>
        <v>6365</v>
      </c>
      <c r="E29" s="16"/>
      <c r="F29" s="16"/>
      <c r="G29" s="30"/>
    </row>
    <row r="30" spans="1:9">
      <c r="C30" s="31" t="s">
        <v>40</v>
      </c>
      <c r="D30" s="32">
        <f>SUMIF(Table1[Elevation Change],"&lt;0")</f>
        <v>-6365</v>
      </c>
      <c r="E30" s="16"/>
      <c r="F30" s="16"/>
      <c r="G30" s="30"/>
    </row>
    <row r="31" spans="1:9">
      <c r="A31" s="15" t="s">
        <v>18</v>
      </c>
      <c r="B31" s="36" t="s">
        <v>45</v>
      </c>
      <c r="C31" s="36"/>
      <c r="D31" s="36"/>
      <c r="E31" s="36"/>
      <c r="F31" s="36"/>
    </row>
    <row r="32" spans="1:9">
      <c r="G32" s="33"/>
    </row>
    <row r="33" spans="1:7">
      <c r="A33" s="21" t="str">
        <f>A39</f>
        <v>MPH Flat</v>
      </c>
      <c r="B33" s="7">
        <v>2</v>
      </c>
      <c r="G33" s="34"/>
    </row>
    <row r="34" spans="1:7">
      <c r="A34" s="21" t="str">
        <f t="shared" ref="A34:A35" si="2">A40</f>
        <v>FtPH Ascending</v>
      </c>
      <c r="B34" s="1">
        <v>1000</v>
      </c>
      <c r="G34" s="34"/>
    </row>
    <row r="35" spans="1:7">
      <c r="A35" s="21" t="str">
        <f t="shared" si="2"/>
        <v>FtPH Descending</v>
      </c>
      <c r="B35" s="1">
        <v>4000</v>
      </c>
      <c r="G35" s="34"/>
    </row>
    <row r="37" spans="1:7">
      <c r="A37" s="15"/>
      <c r="B37" s="22"/>
      <c r="C37" s="22"/>
      <c r="D37" s="22"/>
      <c r="E37" s="22"/>
      <c r="F37" s="22"/>
    </row>
    <row r="38" spans="1:7">
      <c r="A38" s="11"/>
      <c r="B38" s="12" t="s">
        <v>17</v>
      </c>
      <c r="C38" s="13" t="s">
        <v>14</v>
      </c>
      <c r="D38" s="13" t="s">
        <v>16</v>
      </c>
      <c r="E38" s="12" t="s">
        <v>15</v>
      </c>
      <c r="F38" s="17"/>
    </row>
    <row r="39" spans="1:7">
      <c r="A39" s="23" t="s">
        <v>42</v>
      </c>
      <c r="B39" s="7">
        <v>2.5</v>
      </c>
      <c r="C39" s="7">
        <v>2</v>
      </c>
      <c r="D39" s="7">
        <v>2</v>
      </c>
      <c r="E39" s="7">
        <v>1.7</v>
      </c>
      <c r="F39" s="17"/>
    </row>
    <row r="40" spans="1:7">
      <c r="A40" s="23" t="s">
        <v>43</v>
      </c>
      <c r="B40" s="1">
        <v>1200</v>
      </c>
      <c r="C40" s="1">
        <v>1100</v>
      </c>
      <c r="D40" s="1">
        <v>1000</v>
      </c>
      <c r="E40" s="1">
        <v>800</v>
      </c>
      <c r="F40" s="17"/>
    </row>
    <row r="41" spans="1:7">
      <c r="A41" s="23" t="s">
        <v>44</v>
      </c>
      <c r="B41" s="1">
        <v>2400</v>
      </c>
      <c r="C41" s="1">
        <v>2200</v>
      </c>
      <c r="D41" s="1">
        <v>4000</v>
      </c>
      <c r="E41" s="1">
        <v>2000</v>
      </c>
      <c r="F41" s="17"/>
    </row>
    <row r="42" spans="1:7">
      <c r="A42" s="21" t="s">
        <v>37</v>
      </c>
      <c r="B42" s="24">
        <f>((($G$42/B39)+($G$43/B40))*60)/60</f>
        <v>1.8</v>
      </c>
      <c r="C42" s="24">
        <f>((($G$42/C39)+($G$43/C40))*60)/60</f>
        <v>2.0909090909090908</v>
      </c>
      <c r="D42" s="24">
        <f>((($G$42/D39)+($G$43/D40))*60)/60</f>
        <v>2.2000000000000002</v>
      </c>
      <c r="E42" s="24">
        <f>((($G$42/E39)+($G$43/E40))*60)/60</f>
        <v>2.6764705882352944</v>
      </c>
      <c r="F42" s="12" t="s">
        <v>12</v>
      </c>
      <c r="G42" s="7">
        <v>2</v>
      </c>
    </row>
    <row r="43" spans="1:7">
      <c r="A43" s="21" t="s">
        <v>38</v>
      </c>
      <c r="B43" s="24">
        <f>((($G$42/B39)+($G$43/B41))*60)/60</f>
        <v>1.3</v>
      </c>
      <c r="C43" s="24">
        <f>((($G$42/C39)+($G$43/C41))*60)/60</f>
        <v>1.5454545454545454</v>
      </c>
      <c r="D43" s="24">
        <f>((($G$42/D39)+($G$43/D41))*60)/60</f>
        <v>1.3</v>
      </c>
      <c r="E43" s="24">
        <f>((($G$42/E39)+($G$43/E41))*60)/60</f>
        <v>1.776470588235294</v>
      </c>
      <c r="F43" s="12" t="s">
        <v>13</v>
      </c>
      <c r="G43" s="1">
        <v>1200</v>
      </c>
    </row>
    <row r="45" spans="1:7" ht="16.5" thickBot="1">
      <c r="A45" s="25" t="s">
        <v>6</v>
      </c>
      <c r="B45" s="25"/>
      <c r="C45" s="26"/>
    </row>
    <row r="46" spans="1:7" ht="16.5" thickTop="1">
      <c r="A46" s="27" t="s">
        <v>7</v>
      </c>
      <c r="B46" s="27">
        <v>0.30480000000000002</v>
      </c>
      <c r="C46" s="10"/>
    </row>
    <row r="47" spans="1:7">
      <c r="A47" s="27" t="s">
        <v>8</v>
      </c>
      <c r="B47" s="27">
        <v>3.28</v>
      </c>
      <c r="C47" s="10"/>
    </row>
    <row r="48" spans="1:7">
      <c r="A48" s="27" t="s">
        <v>9</v>
      </c>
      <c r="B48" s="27">
        <v>1.609</v>
      </c>
      <c r="C48" s="10"/>
    </row>
    <row r="49" spans="1:7">
      <c r="A49" s="27" t="s">
        <v>10</v>
      </c>
      <c r="B49" s="27">
        <v>0.62136999999999998</v>
      </c>
      <c r="C49" s="10"/>
    </row>
    <row r="50" spans="1:7">
      <c r="A50" s="28" t="s">
        <v>46</v>
      </c>
      <c r="B50" s="27">
        <v>0.02</v>
      </c>
      <c r="C50" s="10"/>
    </row>
    <row r="51" spans="1:7">
      <c r="A51" s="28" t="s">
        <v>11</v>
      </c>
      <c r="B51" s="19">
        <v>328</v>
      </c>
      <c r="G51" s="34"/>
    </row>
  </sheetData>
  <mergeCells count="2">
    <mergeCell ref="B31:F31"/>
    <mergeCell ref="A1:I1"/>
  </mergeCells>
  <phoneticPr fontId="0" type="noConversion"/>
  <conditionalFormatting sqref="A31 A33:A1048576 A1:A29">
    <cfRule type="containsText" dxfId="11" priority="4" operator="containsText" text="Camp">
      <formula>NOT(ISERROR(SEARCH("Camp",A1)))</formula>
    </cfRule>
  </conditionalFormatting>
  <pageMargins left="0.25" right="0.25" top="0.75" bottom="0.75" header="0.3" footer="0.3"/>
  <pageSetup orientation="landscape" horizontalDpi="300" verticalDpi="300" r:id="rId1"/>
  <headerFooter alignWithMargins="0">
    <oddHeader>&amp;C&amp;F</oddHeader>
    <oddFooter>&amp;CPage &amp;P of &amp;N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" sqref="E1:E12"/>
    </sheetView>
  </sheetViews>
  <sheetFormatPr defaultRowHeight="15.75"/>
  <cols>
    <col min="1" max="1" width="20.5" bestFit="1" customWidth="1"/>
  </cols>
  <sheetData>
    <row r="1" spans="1:5">
      <c r="A1" t="s">
        <v>81</v>
      </c>
      <c r="B1">
        <v>0.37</v>
      </c>
      <c r="C1">
        <v>187</v>
      </c>
      <c r="D1" t="s">
        <v>68</v>
      </c>
      <c r="E1">
        <v>9000</v>
      </c>
    </row>
    <row r="2" spans="1:5">
      <c r="A2" t="s">
        <v>80</v>
      </c>
      <c r="B2">
        <v>0.44</v>
      </c>
      <c r="C2">
        <v>182</v>
      </c>
      <c r="D2" t="s">
        <v>67</v>
      </c>
      <c r="E2">
        <v>7800</v>
      </c>
    </row>
    <row r="3" spans="1:5">
      <c r="A3" t="s">
        <v>79</v>
      </c>
      <c r="B3">
        <v>0.31</v>
      </c>
      <c r="C3">
        <v>176</v>
      </c>
      <c r="D3" t="s">
        <v>66</v>
      </c>
      <c r="E3">
        <v>7200</v>
      </c>
    </row>
    <row r="4" spans="1:5">
      <c r="A4" t="s">
        <v>78</v>
      </c>
      <c r="B4">
        <v>0.3</v>
      </c>
      <c r="C4">
        <v>222</v>
      </c>
      <c r="D4" t="s">
        <v>65</v>
      </c>
      <c r="E4">
        <v>6801</v>
      </c>
    </row>
    <row r="5" spans="1:5">
      <c r="A5" t="s">
        <v>77</v>
      </c>
      <c r="B5">
        <v>0.38</v>
      </c>
      <c r="C5">
        <v>218</v>
      </c>
      <c r="D5" t="s">
        <v>64</v>
      </c>
      <c r="E5">
        <v>6200</v>
      </c>
    </row>
    <row r="6" spans="1:5">
      <c r="A6" t="s">
        <v>76</v>
      </c>
      <c r="B6">
        <v>0.34</v>
      </c>
      <c r="C6">
        <v>210</v>
      </c>
      <c r="D6" t="s">
        <v>63</v>
      </c>
      <c r="E6">
        <v>5800</v>
      </c>
    </row>
    <row r="7" spans="1:5">
      <c r="A7" t="s">
        <v>75</v>
      </c>
      <c r="B7">
        <v>0.23</v>
      </c>
      <c r="C7">
        <v>206</v>
      </c>
      <c r="D7" t="s">
        <v>62</v>
      </c>
      <c r="E7">
        <v>5552</v>
      </c>
    </row>
    <row r="8" spans="1:5">
      <c r="A8" t="s">
        <v>74</v>
      </c>
      <c r="B8">
        <v>0.17</v>
      </c>
      <c r="C8">
        <v>269</v>
      </c>
      <c r="D8" t="s">
        <v>61</v>
      </c>
      <c r="E8">
        <v>5407</v>
      </c>
    </row>
    <row r="9" spans="1:5">
      <c r="A9" t="s">
        <v>73</v>
      </c>
      <c r="B9">
        <v>0.55000000000000004</v>
      </c>
      <c r="C9">
        <v>222</v>
      </c>
      <c r="D9" t="s">
        <v>60</v>
      </c>
      <c r="E9">
        <v>5084</v>
      </c>
    </row>
    <row r="10" spans="1:5">
      <c r="A10" t="s">
        <v>72</v>
      </c>
      <c r="B10">
        <v>0.34</v>
      </c>
      <c r="C10">
        <v>190</v>
      </c>
      <c r="D10" t="s">
        <v>59</v>
      </c>
      <c r="E10">
        <v>4721</v>
      </c>
    </row>
    <row r="11" spans="1:5">
      <c r="A11" t="s">
        <v>71</v>
      </c>
      <c r="B11">
        <v>0.55000000000000004</v>
      </c>
      <c r="C11">
        <v>135</v>
      </c>
      <c r="D11" t="s">
        <v>58</v>
      </c>
      <c r="E11">
        <v>3721</v>
      </c>
    </row>
    <row r="12" spans="1:5">
      <c r="A12" t="s">
        <v>70</v>
      </c>
      <c r="B12">
        <v>0.17</v>
      </c>
      <c r="C12">
        <v>209</v>
      </c>
      <c r="D12" t="s">
        <v>57</v>
      </c>
      <c r="E12">
        <v>3602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>
      <selection activeCell="A31" sqref="A31"/>
    </sheetView>
  </sheetViews>
  <sheetFormatPr defaultRowHeight="15.75"/>
  <cols>
    <col min="1" max="1" width="90.875" customWidth="1"/>
  </cols>
  <sheetData>
    <row r="1" spans="1:1">
      <c r="A1" s="35" t="s">
        <v>53</v>
      </c>
    </row>
    <row r="2" spans="1:1">
      <c r="A2" t="s">
        <v>19</v>
      </c>
    </row>
    <row r="3" spans="1:1">
      <c r="A3" t="s">
        <v>20</v>
      </c>
    </row>
    <row r="4" spans="1:1">
      <c r="A4" t="s">
        <v>21</v>
      </c>
    </row>
    <row r="5" spans="1:1">
      <c r="A5" t="s">
        <v>22</v>
      </c>
    </row>
    <row r="6" spans="1:1">
      <c r="A6" t="s">
        <v>23</v>
      </c>
    </row>
    <row r="7" spans="1:1">
      <c r="A7" t="s">
        <v>24</v>
      </c>
    </row>
    <row r="8" spans="1:1">
      <c r="A8" t="s">
        <v>25</v>
      </c>
    </row>
    <row r="9" spans="1:1">
      <c r="A9" t="s">
        <v>26</v>
      </c>
    </row>
    <row r="10" spans="1:1">
      <c r="A10" t="s">
        <v>27</v>
      </c>
    </row>
    <row r="11" spans="1:1">
      <c r="A11" t="s">
        <v>28</v>
      </c>
    </row>
    <row r="12" spans="1:1">
      <c r="A12" s="8" t="s">
        <v>29</v>
      </c>
    </row>
    <row r="13" spans="1:1">
      <c r="A13" s="8" t="s">
        <v>30</v>
      </c>
    </row>
    <row r="14" spans="1:1">
      <c r="A14" s="8" t="s">
        <v>31</v>
      </c>
    </row>
    <row r="15" spans="1:1">
      <c r="A15" s="8" t="s">
        <v>32</v>
      </c>
    </row>
    <row r="16" spans="1:1">
      <c r="A16" s="8" t="s">
        <v>33</v>
      </c>
    </row>
    <row r="17" spans="1:1">
      <c r="A17" s="8" t="s">
        <v>34</v>
      </c>
    </row>
    <row r="18" spans="1:1">
      <c r="A18" s="8" t="s">
        <v>52</v>
      </c>
    </row>
    <row r="19" spans="1:1">
      <c r="A19" s="8"/>
    </row>
    <row r="20" spans="1:1">
      <c r="A20" s="35" t="s">
        <v>54</v>
      </c>
    </row>
    <row r="21" spans="1:1">
      <c r="A21" s="8" t="s">
        <v>50</v>
      </c>
    </row>
    <row r="22" spans="1:1">
      <c r="A22" s="8" t="s">
        <v>51</v>
      </c>
    </row>
    <row r="23" spans="1:1">
      <c r="A23" s="8" t="s">
        <v>55</v>
      </c>
    </row>
    <row r="25" spans="1:1">
      <c r="A25" s="35" t="s">
        <v>56</v>
      </c>
    </row>
    <row r="26" spans="1:1">
      <c r="A26" s="8" t="s">
        <v>35</v>
      </c>
    </row>
    <row r="27" spans="1:1">
      <c r="A27" s="8" t="s">
        <v>36</v>
      </c>
    </row>
    <row r="28" spans="1:1">
      <c r="A28" s="8" t="s">
        <v>49</v>
      </c>
    </row>
    <row r="35" spans="1:1">
      <c r="A35" s="9"/>
    </row>
    <row r="36" spans="1:1">
      <c r="A36" s="9"/>
    </row>
    <row r="37" spans="1:1">
      <c r="A37" s="9"/>
    </row>
  </sheetData>
  <conditionalFormatting sqref="A35:A37">
    <cfRule type="containsText" dxfId="10" priority="1" operator="containsText" text="Camp">
      <formula>NOT(ISERROR(SEARCH("Camp",A35)))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Segments</vt:lpstr>
      <vt:lpstr>Work</vt:lpstr>
      <vt:lpstr>Instructions</vt:lpstr>
      <vt:lpstr>FtPH_Ascending</vt:lpstr>
      <vt:lpstr>FTPH_Descending</vt:lpstr>
      <vt:lpstr>MPH_Flat</vt:lpstr>
      <vt:lpstr>Segments!Print_Area</vt:lpstr>
      <vt:lpstr>Segments!Print_Titles</vt:lpstr>
    </vt:vector>
  </TitlesOfParts>
  <Company>The Boeing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Darryl Olson</dc:creator>
  <cp:lastModifiedBy>Darryl Olson</cp:lastModifiedBy>
  <cp:lastPrinted>2018-01-21T04:23:09Z</cp:lastPrinted>
  <dcterms:created xsi:type="dcterms:W3CDTF">2001-06-03T03:30:07Z</dcterms:created>
  <dcterms:modified xsi:type="dcterms:W3CDTF">2018-02-18T23:27:44Z</dcterms:modified>
</cp:coreProperties>
</file>