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ryl\Google Drive\Trips\Washington\Mt. Rainier\McClure Rock\"/>
    </mc:Choice>
  </mc:AlternateContent>
  <xr:revisionPtr revIDLastSave="0" documentId="13_ncr:1_{D3DD0979-DFAC-48CA-8A49-871B388ED7EB}" xr6:coauthVersionLast="38" xr6:coauthVersionMax="38" xr10:uidLastSave="{00000000-0000-0000-0000-000000000000}"/>
  <bookViews>
    <workbookView xWindow="120" yWindow="60" windowWidth="11625" windowHeight="6795" xr2:uid="{00000000-000D-0000-FFFF-FFFF00000000}"/>
  </bookViews>
  <sheets>
    <sheet name="Segments" sheetId="1" r:id="rId1"/>
    <sheet name="Work" sheetId="3" r:id="rId2"/>
    <sheet name="Instructions" sheetId="4" r:id="rId3"/>
  </sheets>
  <definedNames>
    <definedName name="FtPH_Ascending">Segments!$B$29</definedName>
    <definedName name="FTPH_Descending">Segments!$B$30</definedName>
    <definedName name="MPH_Flat">Segments!$B$28</definedName>
    <definedName name="_xlnm.Print_Area" localSheetId="0">Segments!$A$2:$G$30</definedName>
    <definedName name="_xlnm.Print_Titles" localSheetId="0">Segments!$2:$2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9" i="1" l="1"/>
  <c r="A30" i="1"/>
  <c r="A28" i="1"/>
  <c r="C38" i="1" l="1"/>
  <c r="D38" i="1"/>
  <c r="E38" i="1"/>
  <c r="B38" i="1"/>
  <c r="C37" i="1"/>
  <c r="D37" i="1"/>
  <c r="E37" i="1"/>
  <c r="B37" i="1"/>
  <c r="C4" i="1" l="1"/>
  <c r="C5" i="1" l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 l="1"/>
  <c r="D4" i="1"/>
  <c r="E4" i="1" l="1"/>
  <c r="D5" i="1"/>
  <c r="E5" i="1" s="1"/>
  <c r="D6" i="1"/>
  <c r="E6" i="1" s="1"/>
  <c r="D7" i="1"/>
  <c r="E7" i="1" s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E23" i="1" l="1"/>
  <c r="D24" i="1"/>
  <c r="D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Darryl Olson</author>
  </authors>
  <commentList>
    <comment ref="D2" authorId="0" shapeId="0" xr:uid="{00000000-0006-0000-0000-000001000000}">
      <text>
        <r>
          <rPr>
            <b/>
            <sz val="10"/>
            <color indexed="81"/>
            <rFont val="Tahoma"/>
          </rPr>
          <t>Darryl Olson:</t>
        </r>
        <r>
          <rPr>
            <sz val="10"/>
            <color indexed="81"/>
            <rFont val="Tahoma"/>
          </rPr>
          <t xml:space="preserve">
Computed from Previous Elevation</t>
        </r>
      </text>
    </comment>
    <comment ref="E2" authorId="0" shapeId="0" xr:uid="{00000000-0006-0000-0000-000002000000}">
      <text>
        <r>
          <rPr>
            <b/>
            <sz val="10"/>
            <color indexed="81"/>
            <rFont val="Tahoma"/>
          </rPr>
          <t>Darryl Olson:</t>
        </r>
        <r>
          <rPr>
            <sz val="10"/>
            <color indexed="81"/>
            <rFont val="Tahoma"/>
          </rPr>
          <t xml:space="preserve">
Computed Based Upon Climbing Multipler if Climbing or Down Multipler if Descending</t>
        </r>
      </text>
    </comment>
    <comment ref="G2" authorId="0" shapeId="0" xr:uid="{00000000-0006-0000-0000-000003000000}">
      <text>
        <r>
          <rPr>
            <b/>
            <sz val="10"/>
            <color indexed="81"/>
            <rFont val="Tahoma"/>
          </rPr>
          <t>Darryl Olson:</t>
        </r>
        <r>
          <rPr>
            <sz val="10"/>
            <color indexed="81"/>
            <rFont val="Tahoma"/>
          </rPr>
          <t xml:space="preserve">
GPS Eastering</t>
        </r>
      </text>
    </comment>
  </commentList>
</comments>
</file>

<file path=xl/sharedStrings.xml><?xml version="1.0" encoding="utf-8"?>
<sst xmlns="http://schemas.openxmlformats.org/spreadsheetml/2006/main" count="133" uniqueCount="90">
  <si>
    <t>Destination</t>
  </si>
  <si>
    <t>Elevation Change</t>
  </si>
  <si>
    <t>Change data in blue bold font</t>
  </si>
  <si>
    <t>UTM</t>
  </si>
  <si>
    <t>Total</t>
  </si>
  <si>
    <t>A to B Distance</t>
  </si>
  <si>
    <t>A to B Adjustor</t>
  </si>
  <si>
    <t>Direction</t>
  </si>
  <si>
    <t>Conversion Factors</t>
  </si>
  <si>
    <t>feet  to meters</t>
  </si>
  <si>
    <t>meters to feet</t>
  </si>
  <si>
    <t>miles to km</t>
  </si>
  <si>
    <t>km to Miles</t>
  </si>
  <si>
    <t>Ft per 100m</t>
  </si>
  <si>
    <t>Distance</t>
  </si>
  <si>
    <t>Elevation</t>
  </si>
  <si>
    <t>Scramble</t>
  </si>
  <si>
    <t>Backpack</t>
  </si>
  <si>
    <t>Ski</t>
  </si>
  <si>
    <t>Hike</t>
  </si>
  <si>
    <t>Formula</t>
  </si>
  <si>
    <t>Copy all entries from the Route Directions tab in Basecamp to the Work tab</t>
  </si>
  <si>
    <t>Translate the copied text into columns using the Text to Columns function with a comma delimiter</t>
  </si>
  <si>
    <t>Remove the numbers preceding the waypoint names using replace for "*."</t>
  </si>
  <si>
    <t>Move the UTM and elevation in the first row to the correct columns</t>
  </si>
  <si>
    <t>Delete the total distance column (usually column C)</t>
  </si>
  <si>
    <t>Translate feet measures in distance to miles: 100 ft = 0.02 miles</t>
  </si>
  <si>
    <t>Remove mi following the distance measures using replace for " mi"</t>
  </si>
  <si>
    <t>Format the distances to have one decimal place</t>
  </si>
  <si>
    <t>Remove the degree decimal and true following the bearings using replace for ".*"</t>
  </si>
  <si>
    <t>Remove the " ft" following the elevations using replace for " ft"</t>
  </si>
  <si>
    <t>Add more rows to the Segments tab if needed</t>
  </si>
  <si>
    <t>Copy all waypoints names to Destination column in the Segments tab</t>
  </si>
  <si>
    <t>Copy all distances to the Direct column in the Segments tab</t>
  </si>
  <si>
    <t>Copy all bearings to the Directions in the Segments tab</t>
  </si>
  <si>
    <t>Copy all UTMs to the UTM column in the Segments tab</t>
  </si>
  <si>
    <t>Copy all elevations to the Elevation column in the Segments tab</t>
  </si>
  <si>
    <t>Remove extra rows from the Segments tab</t>
  </si>
  <si>
    <t>Add the cell borders to the Segments tab</t>
  </si>
  <si>
    <t>Record the paces for Flat MPH, Uphill Feet Per Hour and Downhill Feet Per Hour</t>
  </si>
  <si>
    <t>Change the Direct Adjustment for each segment depending on how much the actual route varies from the direct route</t>
  </si>
  <si>
    <t>Ascent Time</t>
  </si>
  <si>
    <t>Descent Time</t>
  </si>
  <si>
    <t>Ascent</t>
  </si>
  <si>
    <t>Descent</t>
  </si>
  <si>
    <t>Minutes/Hours</t>
  </si>
  <si>
    <t>MPH Flat</t>
  </si>
  <si>
    <t>FtPH Ascending</t>
  </si>
  <si>
    <t>FtPH Descending</t>
  </si>
  <si>
    <t>((Distance/MPH Flat) + (Elevation/FtPH + or -))*60</t>
  </si>
  <si>
    <t>100 ft/mile</t>
  </si>
  <si>
    <t>MC01 Paradise</t>
  </si>
  <si>
    <t xml:space="preserve"> 10 T 596343 5182113</t>
  </si>
  <si>
    <t>MC02 Int</t>
  </si>
  <si>
    <t xml:space="preserve"> 10 T 596376 5182409</t>
  </si>
  <si>
    <t>MC03 S Alta Vista</t>
  </si>
  <si>
    <t xml:space="preserve"> 10 T 596494 5182665</t>
  </si>
  <si>
    <t>MC04 Alta Vista</t>
  </si>
  <si>
    <t xml:space="preserve"> 10 T 596427 5182887</t>
  </si>
  <si>
    <t>MC05 N Alta Vista</t>
  </si>
  <si>
    <t xml:space="preserve"> 10 T 596451 5183067</t>
  </si>
  <si>
    <t>MC06 Plain</t>
  </si>
  <si>
    <t xml:space="preserve"> 10 T 596454 5183394</t>
  </si>
  <si>
    <t>MC07 Glacier Vista</t>
  </si>
  <si>
    <t xml:space="preserve"> 10 T 596513 5183868</t>
  </si>
  <si>
    <t>MC08 W Pan Pt</t>
  </si>
  <si>
    <t xml:space="preserve"> 10 T 596729 5184158</t>
  </si>
  <si>
    <t>MC09 N Pan Pt</t>
  </si>
  <si>
    <t xml:space="preserve"> 10 T 596974 5184325</t>
  </si>
  <si>
    <t>MC10 McClure Rock</t>
  </si>
  <si>
    <t xml:space="preserve"> 10 T 597432 5184694</t>
  </si>
  <si>
    <t>MC11 S McClure</t>
  </si>
  <si>
    <t xml:space="preserve"> 10 T 597420 5184392</t>
  </si>
  <si>
    <t>MC12 W Pan Pt</t>
  </si>
  <si>
    <t xml:space="preserve"> 10 T 597393 5184230</t>
  </si>
  <si>
    <t>MC13 N Paradise V</t>
  </si>
  <si>
    <t xml:space="preserve"> 10 T 597463 5183614</t>
  </si>
  <si>
    <t>MC14 W Mazama</t>
  </si>
  <si>
    <t xml:space="preserve"> 10 T 597814 5183150</t>
  </si>
  <si>
    <t>MC15 Mazama</t>
  </si>
  <si>
    <t xml:space="preserve"> 10 T 598016 5183106</t>
  </si>
  <si>
    <t xml:space="preserve"> 10 T 597752 5182610</t>
  </si>
  <si>
    <t>MC17 Paradise R</t>
  </si>
  <si>
    <t xml:space="preserve"> 10 T 597449 5182868</t>
  </si>
  <si>
    <t>MC18 Edith Ck</t>
  </si>
  <si>
    <t xml:space="preserve"> 10 T 596741 5182843</t>
  </si>
  <si>
    <t>MC19 S Edith</t>
  </si>
  <si>
    <t xml:space="preserve"> 10 T 596732 5182476</t>
  </si>
  <si>
    <t>MC20 Paradise</t>
  </si>
  <si>
    <t>MC16 Mazama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</si>
</sst>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>
    <font>
      <sz val="12"/>
      <name val="Times New Roman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sz val="10"/>
      <color indexed="81"/>
      <name val="Tahoma"/>
    </font>
    <font>
      <b/>
      <sz val="10"/>
      <color indexed="81"/>
      <name val="Tahoma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1" fontId="2" fillId="0" borderId="1" xfId="0" applyNumberFormat="1" applyFont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</xf>
    <xf numFmtId="164" fontId="3" fillId="2" borderId="1" xfId="0" applyNumberFormat="1" applyFont="1" applyFill="1" applyBorder="1" applyAlignment="1" applyProtection="1">
      <alignment wrapText="1"/>
    </xf>
    <xf numFmtId="1" fontId="0" fillId="2" borderId="1" xfId="0" applyNumberFormat="1" applyFill="1" applyBorder="1" applyAlignment="1" applyProtection="1">
      <alignment wrapText="1"/>
    </xf>
    <xf numFmtId="9" fontId="0" fillId="2" borderId="1" xfId="0" applyNumberFormat="1" applyFill="1" applyBorder="1" applyAlignment="1" applyProtection="1">
      <alignment wrapText="1"/>
    </xf>
    <xf numFmtId="9" fontId="2" fillId="0" borderId="1" xfId="0" applyNumberFormat="1" applyFont="1" applyBorder="1" applyAlignment="1" applyProtection="1">
      <alignment wrapText="1"/>
      <protection locked="0"/>
    </xf>
    <xf numFmtId="164" fontId="2" fillId="0" borderId="1" xfId="0" applyNumberFormat="1" applyFont="1" applyBorder="1" applyAlignment="1" applyProtection="1">
      <alignment wrapText="1"/>
      <protection locked="0"/>
    </xf>
    <xf numFmtId="0" fontId="3" fillId="0" borderId="0" xfId="0" applyFont="1"/>
    <xf numFmtId="0" fontId="3" fillId="0" borderId="0" xfId="0" applyFont="1" applyBorder="1" applyAlignment="1">
      <alignment wrapText="1"/>
    </xf>
    <xf numFmtId="0" fontId="0" fillId="0" borderId="0" xfId="0" applyAlignment="1" applyProtection="1">
      <alignment wrapText="1"/>
    </xf>
    <xf numFmtId="0" fontId="1" fillId="0" borderId="1" xfId="0" applyFont="1" applyBorder="1" applyAlignment="1" applyProtection="1">
      <alignment wrapText="1"/>
    </xf>
    <xf numFmtId="1" fontId="1" fillId="0" borderId="1" xfId="0" applyNumberFormat="1" applyFont="1" applyBorder="1" applyAlignment="1" applyProtection="1">
      <alignment wrapText="1"/>
    </xf>
    <xf numFmtId="164" fontId="1" fillId="0" borderId="1" xfId="0" applyNumberFormat="1" applyFont="1" applyBorder="1" applyAlignment="1" applyProtection="1">
      <alignment wrapText="1"/>
    </xf>
    <xf numFmtId="1" fontId="0" fillId="0" borderId="1" xfId="0" applyNumberFormat="1" applyBorder="1" applyAlignment="1" applyProtection="1">
      <alignment wrapText="1"/>
    </xf>
    <xf numFmtId="0" fontId="1" fillId="0" borderId="0" xfId="0" applyFont="1" applyAlignment="1" applyProtection="1">
      <alignment wrapText="1"/>
    </xf>
    <xf numFmtId="0" fontId="1" fillId="0" borderId="2" xfId="0" applyNumberFormat="1" applyFont="1" applyBorder="1" applyAlignment="1" applyProtection="1">
      <alignment wrapText="1"/>
    </xf>
    <xf numFmtId="0" fontId="0" fillId="0" borderId="5" xfId="0" applyBorder="1" applyProtection="1"/>
    <xf numFmtId="1" fontId="0" fillId="0" borderId="0" xfId="0" applyNumberFormat="1" applyBorder="1" applyAlignment="1" applyProtection="1">
      <alignment wrapText="1"/>
    </xf>
    <xf numFmtId="2" fontId="0" fillId="0" borderId="0" xfId="0" applyNumberFormat="1" applyAlignment="1" applyProtection="1">
      <alignment wrapText="1"/>
    </xf>
    <xf numFmtId="9" fontId="0" fillId="0" borderId="0" xfId="0" applyNumberFormat="1" applyAlignment="1" applyProtection="1">
      <alignment wrapText="1"/>
    </xf>
    <xf numFmtId="1" fontId="0" fillId="0" borderId="0" xfId="0" applyNumberFormat="1" applyAlignment="1" applyProtection="1">
      <alignment wrapText="1"/>
    </xf>
    <xf numFmtId="164" fontId="0" fillId="0" borderId="0" xfId="0" applyNumberFormat="1" applyAlignment="1" applyProtection="1">
      <alignment wrapText="1"/>
    </xf>
    <xf numFmtId="0" fontId="3" fillId="0" borderId="1" xfId="0" applyFont="1" applyBorder="1" applyAlignment="1" applyProtection="1">
      <alignment wrapText="1"/>
    </xf>
    <xf numFmtId="1" fontId="3" fillId="0" borderId="0" xfId="0" applyNumberFormat="1" applyFont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right" wrapText="1"/>
    </xf>
    <xf numFmtId="164" fontId="0" fillId="0" borderId="1" xfId="0" applyNumberFormat="1" applyBorder="1" applyAlignment="1" applyProtection="1">
      <alignment wrapText="1"/>
    </xf>
    <xf numFmtId="0" fontId="0" fillId="0" borderId="4" xfId="0" applyBorder="1" applyProtection="1"/>
    <xf numFmtId="0" fontId="0" fillId="0" borderId="0" xfId="0" applyBorder="1" applyProtection="1"/>
    <xf numFmtId="0" fontId="0" fillId="0" borderId="0" xfId="0" applyProtection="1"/>
    <xf numFmtId="0" fontId="3" fillId="0" borderId="0" xfId="0" applyFont="1" applyAlignment="1" applyProtection="1">
      <alignment wrapText="1"/>
    </xf>
    <xf numFmtId="0" fontId="2" fillId="0" borderId="2" xfId="0" applyNumberFormat="1" applyFont="1" applyBorder="1" applyAlignment="1" applyProtection="1">
      <alignment wrapText="1"/>
    </xf>
    <xf numFmtId="164" fontId="1" fillId="0" borderId="2" xfId="0" applyNumberFormat="1" applyFont="1" applyBorder="1" applyAlignment="1" applyProtection="1">
      <alignment wrapText="1"/>
    </xf>
    <xf numFmtId="1" fontId="2" fillId="0" borderId="3" xfId="0" applyNumberFormat="1" applyFont="1" applyBorder="1" applyAlignment="1" applyProtection="1">
      <alignment wrapText="1"/>
    </xf>
    <xf numFmtId="0" fontId="2" fillId="0" borderId="0" xfId="0" applyFont="1" applyBorder="1" applyAlignment="1" applyProtection="1">
      <alignment wrapText="1"/>
    </xf>
    <xf numFmtId="1" fontId="2" fillId="0" borderId="0" xfId="0" applyNumberFormat="1" applyFont="1" applyBorder="1" applyAlignment="1" applyProtection="1">
      <alignment wrapText="1"/>
    </xf>
    <xf numFmtId="164" fontId="1" fillId="0" borderId="0" xfId="0" applyNumberFormat="1" applyFont="1" applyBorder="1" applyAlignment="1" applyProtection="1">
      <alignment wrapText="1"/>
    </xf>
    <xf numFmtId="1" fontId="1" fillId="0" borderId="0" xfId="0" applyNumberFormat="1" applyFont="1" applyBorder="1" applyAlignment="1" applyProtection="1">
      <alignment wrapText="1"/>
    </xf>
    <xf numFmtId="164" fontId="2" fillId="0" borderId="0" xfId="0" applyNumberFormat="1" applyFont="1" applyAlignment="1" applyProtection="1">
      <alignment wrapText="1"/>
    </xf>
    <xf numFmtId="1" fontId="2" fillId="0" borderId="0" xfId="0" applyNumberFormat="1" applyFont="1" applyAlignment="1" applyProtection="1">
      <alignment wrapText="1"/>
    </xf>
    <xf numFmtId="0" fontId="0" fillId="0" borderId="1" xfId="0" applyBorder="1" applyProtection="1">
      <protection locked="0"/>
    </xf>
    <xf numFmtId="1" fontId="3" fillId="0" borderId="0" xfId="0" applyNumberFormat="1" applyFont="1" applyBorder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</cellXfs>
  <cellStyles count="1">
    <cellStyle name="Normal" xfId="0" builtinId="0"/>
  </cellStyles>
  <dxfs count="26">
    <dxf>
      <font>
        <b/>
        <i val="0"/>
        <color auto="1"/>
      </font>
    </dxf>
    <dxf>
      <border diagonalUp="0" diagonalDown="0" outline="0">
        <left/>
        <right/>
        <top style="thin">
          <color indexed="64"/>
        </top>
        <bottom/>
      </border>
      <protection locked="1" hidden="0"/>
    </dxf>
    <dxf>
      <alignment horizontal="general" vertical="bottom" textRotation="0" wrapText="1" indent="0" justifyLastLine="0" shrinkToFit="0" readingOrder="0"/>
      <protection locked="1" hidden="0"/>
    </dxf>
    <dxf>
      <border diagonalUp="0" diagonalDown="0" outline="0">
        <left/>
        <right/>
        <top style="thin">
          <color indexed="64"/>
        </top>
        <bottom/>
      </border>
      <protection locked="1" hidden="0"/>
    </dxf>
    <dxf>
      <alignment horizontal="general" vertical="bottom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Times New Roman"/>
        <family val="1"/>
        <scheme val="none"/>
      </font>
      <numFmt numFmtId="1" formatCode="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Times New Roman"/>
        <family val="1"/>
        <scheme val="none"/>
      </font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Times New Roman"/>
        <family val="1"/>
        <scheme val="none"/>
      </font>
      <numFmt numFmtId="0" formatCode="General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color indexed="12"/>
        <family val="1"/>
      </font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4" formatCode="0.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0" formatCode="General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4" formatCode="0.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Times New Roman"/>
        <family val="1"/>
        <scheme val="none"/>
      </font>
      <numFmt numFmtId="164" formatCode="0.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Times New Roman"/>
        <family val="1"/>
        <scheme val="none"/>
      </font>
      <numFmt numFmtId="0" formatCode="General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Times New Roman"/>
        <family val="1"/>
        <scheme val="none"/>
      </font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alignment horizontal="general" vertical="bottom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Times New Roman"/>
        <family val="1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numFmt numFmtId="1" formatCode="0"/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general" vertical="bottom" textRotation="0" wrapText="1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/>
        <i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I23" totalsRowCount="1" headerRowDxfId="24" dataDxfId="22" totalsRowDxfId="20" headerRowBorderDxfId="23" tableBorderDxfId="21" totalsRowBorderDxfId="19">
  <autoFilter ref="A2:I22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000-000001000000}" name="Destination" totalsRowLabel="Total" dataDxfId="18" totalsRowDxfId="17"/>
    <tableColumn id="2" xr3:uid="{00000000-0010-0000-0000-000002000000}" name="Direction" dataDxfId="16" totalsRowDxfId="15"/>
    <tableColumn id="3" xr3:uid="{00000000-0010-0000-0000-000003000000}" name="Distance" totalsRowFunction="sum" dataDxfId="14" totalsRowDxfId="13"/>
    <tableColumn id="5" xr3:uid="{00000000-0010-0000-0000-000005000000}" name="Elevation Change" dataDxfId="12" totalsRowDxfId="11">
      <calculatedColumnFormula>F3-F2</calculatedColumnFormula>
    </tableColumn>
    <tableColumn id="6" xr3:uid="{00000000-0010-0000-0000-000006000000}" name="Minutes/Hours" totalsRowFunction="custom" dataDxfId="10" totalsRowDxfId="9">
      <calculatedColumnFormula>IF(D3&gt;=0,(C3/Miles_per_Hour)+(D3/Climbing),(C3/Miles_per_Hour)+(ABS(D3)/Descending))</calculatedColumnFormula>
      <totalsRowFormula>SUBTOTAL(109,Table1[Minutes/Hours])/60</totalsRowFormula>
    </tableColumn>
    <tableColumn id="10" xr3:uid="{00000000-0010-0000-0000-00000A000000}" name="Elevation" dataDxfId="8" totalsRowDxfId="7"/>
    <tableColumn id="8" xr3:uid="{00000000-0010-0000-0000-000008000000}" name="UTM" dataDxfId="6" totalsRowDxfId="5"/>
    <tableColumn id="7" xr3:uid="{00000000-0010-0000-0000-000007000000}" name="A to B Distance" dataDxfId="4" totalsRowDxfId="3"/>
    <tableColumn id="9" xr3:uid="{00000000-0010-0000-0000-000009000000}" name="A to B Adjustor" dataDxfId="2" totalsRow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6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B31" sqref="B31"/>
    </sheetView>
  </sheetViews>
  <sheetFormatPr defaultColWidth="9.25" defaultRowHeight="15.75"/>
  <cols>
    <col min="1" max="1" width="19" style="10" bestFit="1" customWidth="1"/>
    <col min="2" max="2" width="10.625" style="21" bestFit="1" customWidth="1"/>
    <col min="3" max="3" width="9.875" style="22" bestFit="1" customWidth="1"/>
    <col min="4" max="4" width="9.125" style="21" customWidth="1"/>
    <col min="5" max="5" width="10.125" style="21" customWidth="1"/>
    <col min="6" max="6" width="9.125" style="21" bestFit="1" customWidth="1"/>
    <col min="7" max="7" width="19.25" style="21" bestFit="1" customWidth="1"/>
    <col min="8" max="8" width="9.25" style="19"/>
    <col min="9" max="9" width="9.25" style="20"/>
    <col min="10" max="16384" width="9.25" style="10"/>
  </cols>
  <sheetData>
    <row r="1" spans="1:9">
      <c r="A1" s="42" t="s">
        <v>2</v>
      </c>
      <c r="B1" s="42"/>
      <c r="C1" s="42"/>
      <c r="D1" s="42"/>
      <c r="E1" s="42"/>
      <c r="F1" s="42"/>
      <c r="G1" s="42"/>
      <c r="H1" s="42"/>
      <c r="I1" s="42"/>
    </row>
    <row r="2" spans="1:9" ht="31.5">
      <c r="A2" s="11" t="s">
        <v>0</v>
      </c>
      <c r="B2" s="12" t="s">
        <v>7</v>
      </c>
      <c r="C2" s="13" t="s">
        <v>14</v>
      </c>
      <c r="D2" s="12" t="s">
        <v>1</v>
      </c>
      <c r="E2" s="12" t="s">
        <v>45</v>
      </c>
      <c r="F2" s="12" t="s">
        <v>15</v>
      </c>
      <c r="G2" s="12" t="s">
        <v>3</v>
      </c>
      <c r="H2" s="12" t="s">
        <v>5</v>
      </c>
      <c r="I2" s="12" t="s">
        <v>6</v>
      </c>
    </row>
    <row r="3" spans="1:9">
      <c r="A3" s="40" t="s">
        <v>51</v>
      </c>
      <c r="B3" s="3"/>
      <c r="C3" s="3"/>
      <c r="D3" s="2"/>
      <c r="E3" s="4"/>
      <c r="F3" s="40">
        <v>5412</v>
      </c>
      <c r="G3" s="40" t="s">
        <v>52</v>
      </c>
      <c r="H3" s="5"/>
      <c r="I3" s="5"/>
    </row>
    <row r="4" spans="1:9">
      <c r="A4" s="40" t="s">
        <v>53</v>
      </c>
      <c r="B4" s="40">
        <v>7</v>
      </c>
      <c r="C4" s="26">
        <f t="shared" ref="C4:C22" si="0">H4*(1+I4)</f>
        <v>0.22000000000000003</v>
      </c>
      <c r="D4" s="14">
        <f t="shared" ref="D4:D22" si="1">F4-F3</f>
        <v>145</v>
      </c>
      <c r="E4" s="14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13.85</v>
      </c>
      <c r="F4" s="40">
        <v>5557</v>
      </c>
      <c r="G4" s="40" t="s">
        <v>54</v>
      </c>
      <c r="H4">
        <v>0.2</v>
      </c>
      <c r="I4" s="6">
        <v>0.1</v>
      </c>
    </row>
    <row r="5" spans="1:9">
      <c r="A5" s="40" t="s">
        <v>55</v>
      </c>
      <c r="B5" s="40">
        <v>25</v>
      </c>
      <c r="C5" s="26">
        <f t="shared" si="0"/>
        <v>0.22000000000000003</v>
      </c>
      <c r="D5" s="14">
        <f t="shared" si="1"/>
        <v>215</v>
      </c>
      <c r="E5" s="14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17.350000000000001</v>
      </c>
      <c r="F5" s="40">
        <v>5772</v>
      </c>
      <c r="G5" s="40" t="s">
        <v>56</v>
      </c>
      <c r="H5">
        <v>0.2</v>
      </c>
      <c r="I5" s="6">
        <v>0.1</v>
      </c>
    </row>
    <row r="6" spans="1:9">
      <c r="A6" s="40" t="s">
        <v>57</v>
      </c>
      <c r="B6" s="40">
        <v>344</v>
      </c>
      <c r="C6" s="26">
        <f t="shared" si="0"/>
        <v>0.16500000000000001</v>
      </c>
      <c r="D6" s="14">
        <f t="shared" si="1"/>
        <v>188</v>
      </c>
      <c r="E6" s="14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14.350000000000001</v>
      </c>
      <c r="F6" s="40">
        <v>5960</v>
      </c>
      <c r="G6" s="40" t="s">
        <v>58</v>
      </c>
      <c r="H6">
        <v>0.15</v>
      </c>
      <c r="I6" s="6">
        <v>0.1</v>
      </c>
    </row>
    <row r="7" spans="1:9">
      <c r="A7" s="40" t="s">
        <v>59</v>
      </c>
      <c r="B7" s="40">
        <v>8</v>
      </c>
      <c r="C7" s="26">
        <f t="shared" si="0"/>
        <v>0.12100000000000001</v>
      </c>
      <c r="D7" s="14">
        <f t="shared" si="1"/>
        <v>-65</v>
      </c>
      <c r="E7" s="14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4.6050000000000004</v>
      </c>
      <c r="F7" s="40">
        <v>5895</v>
      </c>
      <c r="G7" s="40" t="s">
        <v>60</v>
      </c>
      <c r="H7">
        <v>0.11</v>
      </c>
      <c r="I7" s="6">
        <v>0.1</v>
      </c>
    </row>
    <row r="8" spans="1:9">
      <c r="A8" s="40" t="s">
        <v>61</v>
      </c>
      <c r="B8" s="40">
        <v>1</v>
      </c>
      <c r="C8" s="26">
        <f t="shared" si="0"/>
        <v>0.22000000000000003</v>
      </c>
      <c r="D8" s="14">
        <f t="shared" si="1"/>
        <v>154</v>
      </c>
      <c r="E8" s="14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14.3</v>
      </c>
      <c r="F8" s="40">
        <v>6049</v>
      </c>
      <c r="G8" s="40" t="s">
        <v>62</v>
      </c>
      <c r="H8">
        <v>0.2</v>
      </c>
      <c r="I8" s="6">
        <v>0.1</v>
      </c>
    </row>
    <row r="9" spans="1:9">
      <c r="A9" s="40" t="s">
        <v>63</v>
      </c>
      <c r="B9" s="40">
        <v>8</v>
      </c>
      <c r="C9" s="26">
        <f t="shared" si="0"/>
        <v>0.33</v>
      </c>
      <c r="D9" s="14">
        <f t="shared" si="1"/>
        <v>300</v>
      </c>
      <c r="E9" s="14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24.900000000000002</v>
      </c>
      <c r="F9" s="40">
        <v>6349</v>
      </c>
      <c r="G9" s="40" t="s">
        <v>64</v>
      </c>
      <c r="H9">
        <v>0.3</v>
      </c>
      <c r="I9" s="6">
        <v>0.1</v>
      </c>
    </row>
    <row r="10" spans="1:9">
      <c r="A10" s="40" t="s">
        <v>65</v>
      </c>
      <c r="B10" s="40">
        <v>37</v>
      </c>
      <c r="C10" s="26">
        <f t="shared" si="0"/>
        <v>0.24200000000000002</v>
      </c>
      <c r="D10" s="14">
        <f t="shared" si="1"/>
        <v>337</v>
      </c>
      <c r="E10" s="14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24.11</v>
      </c>
      <c r="F10" s="40">
        <v>6686</v>
      </c>
      <c r="G10" s="40" t="s">
        <v>66</v>
      </c>
      <c r="H10">
        <v>0.22</v>
      </c>
      <c r="I10" s="6">
        <v>0.1</v>
      </c>
    </row>
    <row r="11" spans="1:9">
      <c r="A11" s="40" t="s">
        <v>67</v>
      </c>
      <c r="B11" s="40">
        <v>56</v>
      </c>
      <c r="C11" s="26">
        <f t="shared" si="0"/>
        <v>0.22000000000000003</v>
      </c>
      <c r="D11" s="14">
        <f t="shared" si="1"/>
        <v>311</v>
      </c>
      <c r="E11" s="14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22.15</v>
      </c>
      <c r="F11" s="40">
        <v>6997</v>
      </c>
      <c r="G11" s="40" t="s">
        <v>68</v>
      </c>
      <c r="H11">
        <v>0.2</v>
      </c>
      <c r="I11" s="6">
        <v>0.1</v>
      </c>
    </row>
    <row r="12" spans="1:9">
      <c r="A12" s="40" t="s">
        <v>69</v>
      </c>
      <c r="B12" s="40">
        <v>52</v>
      </c>
      <c r="C12" s="26">
        <f t="shared" si="0"/>
        <v>0.40700000000000003</v>
      </c>
      <c r="D12" s="14">
        <f t="shared" si="1"/>
        <v>388</v>
      </c>
      <c r="E12" s="14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31.609999999999996</v>
      </c>
      <c r="F12" s="40">
        <v>7385</v>
      </c>
      <c r="G12" s="40" t="s">
        <v>70</v>
      </c>
      <c r="H12">
        <v>0.37</v>
      </c>
      <c r="I12" s="6">
        <v>0.1</v>
      </c>
    </row>
    <row r="13" spans="1:9">
      <c r="A13" s="40" t="s">
        <v>71</v>
      </c>
      <c r="B13" s="40">
        <v>183</v>
      </c>
      <c r="C13" s="26">
        <f t="shared" si="0"/>
        <v>0.22000000000000003</v>
      </c>
      <c r="D13" s="14">
        <f t="shared" si="1"/>
        <v>-468</v>
      </c>
      <c r="E13" s="14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13.620000000000003</v>
      </c>
      <c r="F13" s="40">
        <v>6917</v>
      </c>
      <c r="G13" s="40" t="s">
        <v>72</v>
      </c>
      <c r="H13">
        <v>0.2</v>
      </c>
      <c r="I13" s="6">
        <v>0.1</v>
      </c>
    </row>
    <row r="14" spans="1:9">
      <c r="A14" s="40" t="s">
        <v>73</v>
      </c>
      <c r="B14" s="40">
        <v>190</v>
      </c>
      <c r="C14" s="26">
        <f t="shared" si="0"/>
        <v>0.12100000000000001</v>
      </c>
      <c r="D14" s="14">
        <f t="shared" si="1"/>
        <v>-159</v>
      </c>
      <c r="E14" s="14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6.0150000000000006</v>
      </c>
      <c r="F14" s="40">
        <v>6758</v>
      </c>
      <c r="G14" s="40" t="s">
        <v>74</v>
      </c>
      <c r="H14">
        <v>0.11</v>
      </c>
      <c r="I14" s="6">
        <v>0.1</v>
      </c>
    </row>
    <row r="15" spans="1:9">
      <c r="A15" s="40" t="s">
        <v>75</v>
      </c>
      <c r="B15" s="40">
        <v>174</v>
      </c>
      <c r="C15" s="26">
        <f t="shared" si="0"/>
        <v>0.42900000000000005</v>
      </c>
      <c r="D15" s="14">
        <f t="shared" si="1"/>
        <v>-361</v>
      </c>
      <c r="E15" s="14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18.285</v>
      </c>
      <c r="F15" s="40">
        <v>6397</v>
      </c>
      <c r="G15" s="40" t="s">
        <v>76</v>
      </c>
      <c r="H15">
        <v>0.39</v>
      </c>
      <c r="I15" s="6">
        <v>0.1</v>
      </c>
    </row>
    <row r="16" spans="1:9">
      <c r="A16" s="40" t="s">
        <v>77</v>
      </c>
      <c r="B16" s="40">
        <v>144</v>
      </c>
      <c r="C16" s="26">
        <f t="shared" si="0"/>
        <v>0.39600000000000002</v>
      </c>
      <c r="D16" s="14">
        <f t="shared" si="1"/>
        <v>-313</v>
      </c>
      <c r="E16" s="14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16.574999999999999</v>
      </c>
      <c r="F16" s="40">
        <v>6084</v>
      </c>
      <c r="G16" s="40" t="s">
        <v>78</v>
      </c>
      <c r="H16">
        <v>0.36</v>
      </c>
      <c r="I16" s="6">
        <v>0.1</v>
      </c>
    </row>
    <row r="17" spans="1:9">
      <c r="A17" s="40" t="s">
        <v>79</v>
      </c>
      <c r="B17" s="40">
        <v>103</v>
      </c>
      <c r="C17" s="26">
        <f t="shared" si="0"/>
        <v>0.14300000000000002</v>
      </c>
      <c r="D17" s="14">
        <f t="shared" si="1"/>
        <v>-44</v>
      </c>
      <c r="E17" s="14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4.95</v>
      </c>
      <c r="F17" s="40">
        <v>6040</v>
      </c>
      <c r="G17" s="40" t="s">
        <v>80</v>
      </c>
      <c r="H17">
        <v>0.13</v>
      </c>
      <c r="I17" s="6">
        <v>0.1</v>
      </c>
    </row>
    <row r="18" spans="1:9">
      <c r="A18" s="40" t="s">
        <v>89</v>
      </c>
      <c r="B18" s="40">
        <v>208</v>
      </c>
      <c r="C18" s="26">
        <f t="shared" si="0"/>
        <v>0.38500000000000001</v>
      </c>
      <c r="D18" s="14">
        <f t="shared" si="1"/>
        <v>-262</v>
      </c>
      <c r="E18" s="14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15.48</v>
      </c>
      <c r="F18" s="40">
        <v>5778</v>
      </c>
      <c r="G18" s="40" t="s">
        <v>81</v>
      </c>
      <c r="H18">
        <v>0.35</v>
      </c>
      <c r="I18" s="6">
        <v>0.1</v>
      </c>
    </row>
    <row r="19" spans="1:9">
      <c r="A19" s="40" t="s">
        <v>82</v>
      </c>
      <c r="B19" s="40">
        <v>311</v>
      </c>
      <c r="C19" s="26">
        <f t="shared" si="0"/>
        <v>0.27500000000000002</v>
      </c>
      <c r="D19" s="14">
        <f t="shared" si="1"/>
        <v>-299</v>
      </c>
      <c r="E19" s="14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12.734999999999999</v>
      </c>
      <c r="F19" s="40">
        <v>5479</v>
      </c>
      <c r="G19" s="40" t="s">
        <v>83</v>
      </c>
      <c r="H19">
        <v>0.25</v>
      </c>
      <c r="I19" s="6">
        <v>0.1</v>
      </c>
    </row>
    <row r="20" spans="1:9">
      <c r="A20" s="40" t="s">
        <v>84</v>
      </c>
      <c r="B20" s="40">
        <v>268</v>
      </c>
      <c r="C20" s="26">
        <f t="shared" si="0"/>
        <v>0.48400000000000004</v>
      </c>
      <c r="D20" s="14">
        <f t="shared" si="1"/>
        <v>132</v>
      </c>
      <c r="E20" s="14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21.12</v>
      </c>
      <c r="F20" s="40">
        <v>5611</v>
      </c>
      <c r="G20" s="40" t="s">
        <v>85</v>
      </c>
      <c r="H20">
        <v>0.44</v>
      </c>
      <c r="I20" s="6">
        <v>0.1</v>
      </c>
    </row>
    <row r="21" spans="1:9">
      <c r="A21" s="40" t="s">
        <v>86</v>
      </c>
      <c r="B21" s="40">
        <v>182</v>
      </c>
      <c r="C21" s="26">
        <f t="shared" si="0"/>
        <v>0.25300000000000006</v>
      </c>
      <c r="D21" s="14">
        <f t="shared" si="1"/>
        <v>-103</v>
      </c>
      <c r="E21" s="14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9.1350000000000016</v>
      </c>
      <c r="F21" s="40">
        <v>5508</v>
      </c>
      <c r="G21" s="40" t="s">
        <v>87</v>
      </c>
      <c r="H21">
        <v>0.23</v>
      </c>
      <c r="I21" s="6">
        <v>0.1</v>
      </c>
    </row>
    <row r="22" spans="1:9">
      <c r="A22" s="40" t="s">
        <v>88</v>
      </c>
      <c r="B22" s="40">
        <v>227</v>
      </c>
      <c r="C22" s="26">
        <f t="shared" si="0"/>
        <v>0.36300000000000004</v>
      </c>
      <c r="D22" s="14">
        <f t="shared" si="1"/>
        <v>-96</v>
      </c>
      <c r="E22" s="14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12.330000000000002</v>
      </c>
      <c r="F22" s="40">
        <v>5412</v>
      </c>
      <c r="G22" s="40" t="s">
        <v>52</v>
      </c>
      <c r="H22">
        <v>0.33</v>
      </c>
      <c r="I22" s="6">
        <v>0.1</v>
      </c>
    </row>
    <row r="23" spans="1:9">
      <c r="A23" s="15" t="s">
        <v>4</v>
      </c>
      <c r="B23" s="31"/>
      <c r="C23" s="32">
        <f>SUBTOTAL(109,Table1[Distance])</f>
        <v>5.2140000000000013</v>
      </c>
      <c r="D23" s="16"/>
      <c r="E23" s="32">
        <f>SUBTOTAL(109,Table1[Minutes/Hours])/60</f>
        <v>4.9578333333333324</v>
      </c>
      <c r="F23" s="31"/>
      <c r="G23" s="33"/>
      <c r="H23" s="17"/>
      <c r="I23" s="17"/>
    </row>
    <row r="24" spans="1:9">
      <c r="A24" s="34"/>
      <c r="B24" s="35"/>
      <c r="C24" s="36" t="s">
        <v>43</v>
      </c>
      <c r="D24" s="37">
        <f>SUMIF(Table1[Elevation Change],"&gt;0")</f>
        <v>2170</v>
      </c>
      <c r="E24" s="18"/>
      <c r="F24" s="18"/>
      <c r="G24" s="35"/>
    </row>
    <row r="25" spans="1:9">
      <c r="C25" s="36" t="s">
        <v>44</v>
      </c>
      <c r="D25" s="37">
        <f>SUMIF(Table1[Elevation Change],"&lt;0")</f>
        <v>-2170</v>
      </c>
      <c r="E25" s="18"/>
      <c r="F25" s="18"/>
      <c r="G25" s="35"/>
    </row>
    <row r="26" spans="1:9" ht="15.75" customHeight="1">
      <c r="A26" s="15" t="s">
        <v>20</v>
      </c>
      <c r="B26" s="41" t="s">
        <v>49</v>
      </c>
      <c r="C26" s="41"/>
      <c r="D26" s="41"/>
      <c r="E26" s="41"/>
      <c r="F26" s="41"/>
    </row>
    <row r="27" spans="1:9">
      <c r="G27" s="38"/>
    </row>
    <row r="28" spans="1:9">
      <c r="A28" s="23" t="str">
        <f>A34</f>
        <v>MPH Flat</v>
      </c>
      <c r="B28" s="7">
        <v>2</v>
      </c>
      <c r="G28" s="39"/>
    </row>
    <row r="29" spans="1:9">
      <c r="A29" s="23" t="str">
        <f t="shared" ref="A29:A30" si="2">A35</f>
        <v>FtPH Ascending</v>
      </c>
      <c r="B29" s="1">
        <v>1200</v>
      </c>
      <c r="G29" s="39"/>
    </row>
    <row r="30" spans="1:9">
      <c r="A30" s="23" t="str">
        <f t="shared" si="2"/>
        <v>FtPH Descending</v>
      </c>
      <c r="B30" s="1">
        <v>4000</v>
      </c>
      <c r="G30" s="39"/>
    </row>
    <row r="32" spans="1:9" ht="15.75" customHeight="1">
      <c r="A32" s="15"/>
      <c r="B32" s="24"/>
      <c r="C32" s="24"/>
      <c r="D32" s="24"/>
      <c r="E32" s="24"/>
      <c r="F32" s="24"/>
    </row>
    <row r="33" spans="1:7">
      <c r="A33" s="11"/>
      <c r="B33" s="12" t="s">
        <v>19</v>
      </c>
      <c r="C33" s="13" t="s">
        <v>16</v>
      </c>
      <c r="D33" s="13" t="s">
        <v>18</v>
      </c>
      <c r="E33" s="12" t="s">
        <v>17</v>
      </c>
      <c r="F33" s="19"/>
    </row>
    <row r="34" spans="1:7">
      <c r="A34" s="25" t="s">
        <v>46</v>
      </c>
      <c r="B34" s="7">
        <v>2.5</v>
      </c>
      <c r="C34" s="7">
        <v>2</v>
      </c>
      <c r="D34" s="7">
        <v>2</v>
      </c>
      <c r="E34" s="7">
        <v>1.7</v>
      </c>
      <c r="F34" s="19"/>
    </row>
    <row r="35" spans="1:7">
      <c r="A35" s="25" t="s">
        <v>47</v>
      </c>
      <c r="B35" s="1">
        <v>1200</v>
      </c>
      <c r="C35" s="1">
        <v>1100</v>
      </c>
      <c r="D35" s="1">
        <v>1000</v>
      </c>
      <c r="E35" s="1">
        <v>800</v>
      </c>
      <c r="F35" s="19"/>
    </row>
    <row r="36" spans="1:7">
      <c r="A36" s="25" t="s">
        <v>48</v>
      </c>
      <c r="B36" s="1">
        <v>2400</v>
      </c>
      <c r="C36" s="1">
        <v>2200</v>
      </c>
      <c r="D36" s="1">
        <v>3500</v>
      </c>
      <c r="E36" s="1">
        <v>2000</v>
      </c>
      <c r="F36" s="19"/>
    </row>
    <row r="37" spans="1:7">
      <c r="A37" s="23" t="s">
        <v>41</v>
      </c>
      <c r="B37" s="26">
        <f>((($G$37/B34)+($G$38/B35))*60)/60</f>
        <v>1.8</v>
      </c>
      <c r="C37" s="26">
        <f>((($G$37/C34)+($G$38/C35))*60)/60</f>
        <v>2.0909090909090908</v>
      </c>
      <c r="D37" s="26">
        <f>((($G$37/D34)+($G$38/D35))*60)/60</f>
        <v>2.2000000000000002</v>
      </c>
      <c r="E37" s="26">
        <f>((($G$37/E34)+($G$38/E35))*60)/60</f>
        <v>2.6764705882352944</v>
      </c>
      <c r="F37" s="12" t="s">
        <v>14</v>
      </c>
      <c r="G37" s="7">
        <v>2</v>
      </c>
    </row>
    <row r="38" spans="1:7">
      <c r="A38" s="23" t="s">
        <v>42</v>
      </c>
      <c r="B38" s="26">
        <f>((($G$37/B34)+($G$38/B36))*60)/60</f>
        <v>1.3</v>
      </c>
      <c r="C38" s="26">
        <f>((($G$37/C34)+($G$38/C36))*60)/60</f>
        <v>1.5454545454545454</v>
      </c>
      <c r="D38" s="26">
        <f>((($G$37/D34)+($G$38/D36))*60)/60</f>
        <v>1.342857142857143</v>
      </c>
      <c r="E38" s="26">
        <f>((($G$37/E34)+($G$38/E36))*60)/60</f>
        <v>1.776470588235294</v>
      </c>
      <c r="F38" s="12" t="s">
        <v>15</v>
      </c>
      <c r="G38" s="1">
        <v>1200</v>
      </c>
    </row>
    <row r="40" spans="1:7" ht="16.5" thickBot="1">
      <c r="A40" s="27" t="s">
        <v>8</v>
      </c>
      <c r="B40" s="27"/>
      <c r="C40" s="28"/>
    </row>
    <row r="41" spans="1:7" ht="16.5" thickTop="1">
      <c r="A41" s="29" t="s">
        <v>9</v>
      </c>
      <c r="B41" s="29">
        <v>0.30480000000000002</v>
      </c>
      <c r="C41" s="10"/>
    </row>
    <row r="42" spans="1:7">
      <c r="A42" s="29" t="s">
        <v>10</v>
      </c>
      <c r="B42" s="29">
        <v>3.28</v>
      </c>
      <c r="C42" s="10"/>
    </row>
    <row r="43" spans="1:7">
      <c r="A43" s="29" t="s">
        <v>11</v>
      </c>
      <c r="B43" s="29">
        <v>1.609</v>
      </c>
      <c r="C43" s="10"/>
    </row>
    <row r="44" spans="1:7">
      <c r="A44" s="29" t="s">
        <v>12</v>
      </c>
      <c r="B44" s="29">
        <v>0.62136999999999998</v>
      </c>
      <c r="C44" s="10"/>
    </row>
    <row r="45" spans="1:7">
      <c r="A45" s="30" t="s">
        <v>50</v>
      </c>
      <c r="B45" s="29">
        <v>0.02</v>
      </c>
      <c r="C45" s="10"/>
    </row>
    <row r="46" spans="1:7">
      <c r="A46" s="30" t="s">
        <v>13</v>
      </c>
      <c r="B46" s="21">
        <v>328</v>
      </c>
      <c r="G46" s="39"/>
    </row>
  </sheetData>
  <mergeCells count="2">
    <mergeCell ref="B26:F26"/>
    <mergeCell ref="A1:I1"/>
  </mergeCells>
  <phoneticPr fontId="0" type="noConversion"/>
  <conditionalFormatting sqref="A26 A28:A1048576 A1:A24">
    <cfRule type="containsText" dxfId="25" priority="4" operator="containsText" text="Camp">
      <formula>NOT(ISERROR(SEARCH("Camp",A1)))</formula>
    </cfRule>
  </conditionalFormatting>
  <pageMargins left="0.25" right="0.25" top="0.75" bottom="0.75" header="0.3" footer="0.3"/>
  <pageSetup orientation="landscape" horizontalDpi="300" verticalDpi="300" r:id="rId1"/>
  <headerFooter alignWithMargins="0">
    <oddHeader>&amp;C&amp;F</oddHeader>
    <oddFooter>&amp;CPage &amp;P of &amp;N</oddFooter>
  </headerFooter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0"/>
  <sheetViews>
    <sheetView workbookViewId="0">
      <selection activeCell="B2" sqref="B2:B20"/>
    </sheetView>
  </sheetViews>
  <sheetFormatPr defaultRowHeight="15.75"/>
  <cols>
    <col min="1" max="1" width="20.5" bestFit="1" customWidth="1"/>
    <col min="3" max="3" width="10" bestFit="1" customWidth="1"/>
    <col min="4" max="4" width="19.25" bestFit="1" customWidth="1"/>
  </cols>
  <sheetData>
    <row r="1" spans="1:5">
      <c r="A1" t="s">
        <v>51</v>
      </c>
      <c r="D1" t="s">
        <v>52</v>
      </c>
      <c r="E1">
        <v>5412</v>
      </c>
    </row>
    <row r="2" spans="1:5">
      <c r="A2" t="s">
        <v>53</v>
      </c>
      <c r="B2">
        <v>0.2</v>
      </c>
      <c r="C2">
        <v>7</v>
      </c>
      <c r="D2" t="s">
        <v>54</v>
      </c>
      <c r="E2">
        <v>5557</v>
      </c>
    </row>
    <row r="3" spans="1:5">
      <c r="A3" t="s">
        <v>55</v>
      </c>
      <c r="B3">
        <v>0.2</v>
      </c>
      <c r="C3">
        <v>25</v>
      </c>
      <c r="D3" t="s">
        <v>56</v>
      </c>
      <c r="E3">
        <v>5772</v>
      </c>
    </row>
    <row r="4" spans="1:5">
      <c r="A4" t="s">
        <v>57</v>
      </c>
      <c r="B4">
        <v>0.15</v>
      </c>
      <c r="C4">
        <v>344</v>
      </c>
      <c r="D4" t="s">
        <v>58</v>
      </c>
      <c r="E4">
        <v>5960</v>
      </c>
    </row>
    <row r="5" spans="1:5">
      <c r="A5" t="s">
        <v>59</v>
      </c>
      <c r="B5">
        <v>0.11</v>
      </c>
      <c r="C5">
        <v>8</v>
      </c>
      <c r="D5" t="s">
        <v>60</v>
      </c>
      <c r="E5">
        <v>5895</v>
      </c>
    </row>
    <row r="6" spans="1:5">
      <c r="A6" t="s">
        <v>61</v>
      </c>
      <c r="B6">
        <v>0.2</v>
      </c>
      <c r="C6">
        <v>1</v>
      </c>
      <c r="D6" t="s">
        <v>62</v>
      </c>
      <c r="E6">
        <v>6049</v>
      </c>
    </row>
    <row r="7" spans="1:5">
      <c r="A7" t="s">
        <v>63</v>
      </c>
      <c r="B7">
        <v>0.3</v>
      </c>
      <c r="C7">
        <v>8</v>
      </c>
      <c r="D7" t="s">
        <v>64</v>
      </c>
      <c r="E7">
        <v>6349</v>
      </c>
    </row>
    <row r="8" spans="1:5">
      <c r="A8" t="s">
        <v>65</v>
      </c>
      <c r="B8">
        <v>0.22</v>
      </c>
      <c r="C8">
        <v>37</v>
      </c>
      <c r="D8" t="s">
        <v>66</v>
      </c>
      <c r="E8">
        <v>6686</v>
      </c>
    </row>
    <row r="9" spans="1:5">
      <c r="A9" t="s">
        <v>67</v>
      </c>
      <c r="B9">
        <v>0.2</v>
      </c>
      <c r="C9">
        <v>56</v>
      </c>
      <c r="D9" t="s">
        <v>68</v>
      </c>
      <c r="E9">
        <v>6997</v>
      </c>
    </row>
    <row r="10" spans="1:5">
      <c r="A10" t="s">
        <v>69</v>
      </c>
      <c r="B10">
        <v>0.37</v>
      </c>
      <c r="C10">
        <v>52</v>
      </c>
      <c r="D10" t="s">
        <v>70</v>
      </c>
      <c r="E10">
        <v>7385</v>
      </c>
    </row>
    <row r="11" spans="1:5">
      <c r="A11" t="s">
        <v>71</v>
      </c>
      <c r="B11">
        <v>0.2</v>
      </c>
      <c r="C11">
        <v>183</v>
      </c>
      <c r="D11" t="s">
        <v>72</v>
      </c>
      <c r="E11">
        <v>6917</v>
      </c>
    </row>
    <row r="12" spans="1:5">
      <c r="A12" t="s">
        <v>73</v>
      </c>
      <c r="B12">
        <v>0.11</v>
      </c>
      <c r="C12">
        <v>190</v>
      </c>
      <c r="D12" t="s">
        <v>74</v>
      </c>
      <c r="E12">
        <v>6758</v>
      </c>
    </row>
    <row r="13" spans="1:5">
      <c r="A13" t="s">
        <v>75</v>
      </c>
      <c r="B13">
        <v>0.39</v>
      </c>
      <c r="C13">
        <v>174</v>
      </c>
      <c r="D13" t="s">
        <v>76</v>
      </c>
      <c r="E13">
        <v>6397</v>
      </c>
    </row>
    <row r="14" spans="1:5">
      <c r="A14" t="s">
        <v>77</v>
      </c>
      <c r="B14">
        <v>0.36</v>
      </c>
      <c r="C14">
        <v>144</v>
      </c>
      <c r="D14" t="s">
        <v>78</v>
      </c>
      <c r="E14">
        <v>6084</v>
      </c>
    </row>
    <row r="15" spans="1:5">
      <c r="A15" t="s">
        <v>79</v>
      </c>
      <c r="B15">
        <v>0.13</v>
      </c>
      <c r="C15">
        <v>103</v>
      </c>
      <c r="D15" t="s">
        <v>80</v>
      </c>
      <c r="E15">
        <v>6040</v>
      </c>
    </row>
    <row r="16" spans="1:5">
      <c r="A16" t="s">
        <v>89</v>
      </c>
      <c r="B16">
        <v>0.35</v>
      </c>
      <c r="C16">
        <v>208</v>
      </c>
      <c r="D16" t="s">
        <v>81</v>
      </c>
      <c r="E16">
        <v>5778</v>
      </c>
    </row>
    <row r="17" spans="1:5">
      <c r="A17" t="s">
        <v>82</v>
      </c>
      <c r="B17">
        <v>0.25</v>
      </c>
      <c r="C17">
        <v>311</v>
      </c>
      <c r="D17" t="s">
        <v>83</v>
      </c>
      <c r="E17">
        <v>5479</v>
      </c>
    </row>
    <row r="18" spans="1:5">
      <c r="A18" t="s">
        <v>84</v>
      </c>
      <c r="B18">
        <v>0.44</v>
      </c>
      <c r="C18">
        <v>268</v>
      </c>
      <c r="D18" t="s">
        <v>85</v>
      </c>
      <c r="E18">
        <v>5611</v>
      </c>
    </row>
    <row r="19" spans="1:5">
      <c r="A19" t="s">
        <v>86</v>
      </c>
      <c r="B19">
        <v>0.23</v>
      </c>
      <c r="C19">
        <v>182</v>
      </c>
      <c r="D19" t="s">
        <v>87</v>
      </c>
      <c r="E19">
        <v>5508</v>
      </c>
    </row>
    <row r="20" spans="1:5">
      <c r="A20" t="s">
        <v>88</v>
      </c>
      <c r="B20">
        <v>0.33</v>
      </c>
      <c r="C20">
        <v>227</v>
      </c>
      <c r="D20" t="s">
        <v>52</v>
      </c>
      <c r="E20">
        <v>5412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9"/>
  <sheetViews>
    <sheetView workbookViewId="0">
      <selection activeCell="A21" sqref="A21"/>
    </sheetView>
  </sheetViews>
  <sheetFormatPr defaultRowHeight="15.75"/>
  <cols>
    <col min="1" max="1" width="90.875" customWidth="1"/>
  </cols>
  <sheetData>
    <row r="1" spans="1:1">
      <c r="A1" t="s">
        <v>21</v>
      </c>
    </row>
    <row r="2" spans="1:1">
      <c r="A2" t="s">
        <v>22</v>
      </c>
    </row>
    <row r="3" spans="1:1">
      <c r="A3" t="s">
        <v>23</v>
      </c>
    </row>
    <row r="4" spans="1:1">
      <c r="A4" t="s">
        <v>24</v>
      </c>
    </row>
    <row r="5" spans="1:1">
      <c r="A5" t="s">
        <v>25</v>
      </c>
    </row>
    <row r="6" spans="1:1">
      <c r="A6" t="s">
        <v>26</v>
      </c>
    </row>
    <row r="7" spans="1:1">
      <c r="A7" t="s">
        <v>27</v>
      </c>
    </row>
    <row r="8" spans="1:1">
      <c r="A8" t="s">
        <v>28</v>
      </c>
    </row>
    <row r="9" spans="1:1">
      <c r="A9" t="s">
        <v>29</v>
      </c>
    </row>
    <row r="10" spans="1:1">
      <c r="A10" t="s">
        <v>30</v>
      </c>
    </row>
    <row r="11" spans="1:1">
      <c r="A11" s="8" t="s">
        <v>31</v>
      </c>
    </row>
    <row r="12" spans="1:1">
      <c r="A12" s="8" t="s">
        <v>32</v>
      </c>
    </row>
    <row r="13" spans="1:1">
      <c r="A13" s="8" t="s">
        <v>33</v>
      </c>
    </row>
    <row r="14" spans="1:1">
      <c r="A14" s="8" t="s">
        <v>34</v>
      </c>
    </row>
    <row r="15" spans="1:1">
      <c r="A15" s="8" t="s">
        <v>35</v>
      </c>
    </row>
    <row r="16" spans="1:1">
      <c r="A16" s="8" t="s">
        <v>36</v>
      </c>
    </row>
    <row r="17" spans="1:1">
      <c r="A17" s="8" t="s">
        <v>37</v>
      </c>
    </row>
    <row r="18" spans="1:1">
      <c r="A18" s="8" t="s">
        <v>38</v>
      </c>
    </row>
    <row r="19" spans="1:1">
      <c r="A19" s="8" t="s">
        <v>39</v>
      </c>
    </row>
    <row r="20" spans="1:1">
      <c r="A20" s="8" t="s">
        <v>40</v>
      </c>
    </row>
    <row r="27" spans="1:1">
      <c r="A27" s="9"/>
    </row>
    <row r="28" spans="1:1">
      <c r="A28" s="9"/>
    </row>
    <row r="29" spans="1:1">
      <c r="A29" s="9"/>
    </row>
  </sheetData>
  <conditionalFormatting sqref="A27:A29">
    <cfRule type="containsText" dxfId="0" priority="1" operator="containsText" text="Camp">
      <formula>NOT(ISERROR(SEARCH("Camp",A27)))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Segments</vt:lpstr>
      <vt:lpstr>Work</vt:lpstr>
      <vt:lpstr>Instructions</vt:lpstr>
      <vt:lpstr>FtPH_Ascending</vt:lpstr>
      <vt:lpstr>FTPH_Descending</vt:lpstr>
      <vt:lpstr>MPH_Flat</vt:lpstr>
      <vt:lpstr>Segments!Print_Area</vt:lpstr>
      <vt:lpstr>Segments!Print_Titles</vt:lpstr>
    </vt:vector>
  </TitlesOfParts>
  <Company>The Boeing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Olson</dc:creator>
  <cp:lastModifiedBy>Darryl Olson</cp:lastModifiedBy>
  <cp:lastPrinted>2018-01-21T04:23:09Z</cp:lastPrinted>
  <dcterms:created xsi:type="dcterms:W3CDTF">2001-06-03T03:30:07Z</dcterms:created>
  <dcterms:modified xsi:type="dcterms:W3CDTF">2018-11-25T22:32:39Z</dcterms:modified>
</cp:coreProperties>
</file>