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Mazama Ridge - East Bowl\"/>
    </mc:Choice>
  </mc:AlternateContent>
  <bookViews>
    <workbookView xWindow="120" yWindow="60" windowWidth="11625" windowHeight="6795"/>
  </bookViews>
  <sheets>
    <sheet name="Segments" sheetId="1" r:id="rId1"/>
    <sheet name="Work" sheetId="3" r:id="rId2"/>
    <sheet name="Instructions" sheetId="4" r:id="rId3"/>
  </sheets>
  <externalReferences>
    <externalReference r:id="rId4"/>
  </externalReferences>
  <definedNames>
    <definedName name="Downhill_FtPH" localSheetId="2">[1]Segments!$B$42</definedName>
    <definedName name="Downhill_FtPH">Segments!$B$15</definedName>
    <definedName name="Flat_MPH" localSheetId="2">[1]Segments!$B$40</definedName>
    <definedName name="Flat_MPH">Segments!$B$13</definedName>
    <definedName name="_xlnm.Print_Area" localSheetId="0">Table1[[#Headers],[#Data],[Destination]:[UTM]]</definedName>
    <definedName name="_xlnm.Print_Titles" localSheetId="0">Segments!$2:$2</definedName>
    <definedName name="Uphill_FtPH" localSheetId="2">[1]Segments!$B$41</definedName>
    <definedName name="Uphill_FtPH">Segments!$B$14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C9" i="1"/>
  <c r="D9" i="1"/>
  <c r="E9" i="1"/>
  <c r="C24" i="1" l="1"/>
  <c r="D24" i="1"/>
  <c r="E24" i="1"/>
  <c r="B24" i="1"/>
  <c r="C23" i="1"/>
  <c r="D23" i="1"/>
  <c r="E23" i="1"/>
  <c r="B23" i="1"/>
  <c r="A22" i="1" l="1"/>
  <c r="A21" i="1"/>
  <c r="A20" i="1"/>
  <c r="C4" i="1" l="1"/>
  <c r="C5" i="1" l="1"/>
  <c r="C6" i="1"/>
  <c r="C7" i="1"/>
  <c r="C8" i="1"/>
  <c r="C11" i="1" l="1"/>
  <c r="D4" i="1"/>
  <c r="D13" i="1" l="1"/>
  <c r="E4" i="1"/>
  <c r="E11" i="1" s="1"/>
  <c r="D5" i="1"/>
  <c r="E5" i="1" s="1"/>
  <c r="D6" i="1"/>
  <c r="E6" i="1" s="1"/>
  <c r="D7" i="1"/>
  <c r="E7" i="1" s="1"/>
  <c r="D8" i="1"/>
  <c r="E8" i="1" s="1"/>
  <c r="D12" i="1" l="1"/>
</calcChain>
</file>

<file path=xl/comments1.xml><?xml version="1.0" encoding="utf-8"?>
<comments xmlns="http://schemas.openxmlformats.org/spreadsheetml/2006/main">
  <authors>
    <author>Darryl Olson</author>
  </authors>
  <commentList>
    <comment ref="D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E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<sst xmlns="http://schemas.openxmlformats.org/spreadsheetml/2006/main" count="86" uniqueCount="68">
  <si>
    <t>Destination</t>
  </si>
  <si>
    <t>Elevation Change</t>
  </si>
  <si>
    <t>Change data in blue bold font</t>
  </si>
  <si>
    <t>UTM</t>
  </si>
  <si>
    <t>Total</t>
  </si>
  <si>
    <t>A to B Distance</t>
  </si>
  <si>
    <t>A to B Adjustor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</si>
  <si>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</si>
  <si>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</si>
  <si>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</si>
  <si>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</si>
  <si>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</si>
  <si>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</si>
  <si>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</si>
  <si>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M per Km</t>
  </si>
  <si>
    <t>Distance</t>
  </si>
  <si>
    <t>Elevation</t>
  </si>
  <si>
    <t>100 ft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</si>
  <si>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</si>
  <si>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</si>
  <si>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</si>
  <si>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</si>
  <si>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</si>
  <si>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</si>
  <si>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</si>
  <si>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Remove the numbers preceding the waypoint names using replace for "*."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</si>
  <si>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</si>
  <si>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</si>
  <si>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</si>
  <si>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</si>
  <si>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Format the distances to have one decimal place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</si>
  <si>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</si>
  <si>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</si>
  <si>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</si>
  <si>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</si>
  <si>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</si>
  <si>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</si>
  <si>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UTMs to the UTM column in the Segments tab</t>
  </si>
  <si>
    <t>Copy all elevations to the Elevation column in the Segments tab</t>
  </si>
  <si>
    <t>Remove extra rows from the Segments tab</t>
  </si>
  <si>
    <t>Add the cell borders to the Segments tab</t>
  </si>
  <si>
    <t>Record the paces for Flat MPH, Uphill Feet Per Hour and Downhill Feet Per Hour</t>
  </si>
  <si>
    <t>Change the Direct Adjustment for each segment depending on how much the actual route varies from the direct route</t>
  </si>
  <si>
    <t>Ascent Time</t>
  </si>
  <si>
    <t>Descent Time</t>
  </si>
  <si>
    <t>((Distance/Flat Factor) + (Elevation/Elevation Factor))*60</t>
  </si>
  <si>
    <t>Flat Units per Hour</t>
  </si>
  <si>
    <t>Ascent Units per Hour</t>
  </si>
  <si>
    <t>Descent Units per Hour</t>
  </si>
  <si>
    <t>Ascent</t>
  </si>
  <si>
    <t>Descent</t>
  </si>
  <si>
    <t>Minutes/Hours</t>
  </si>
  <si>
    <t xml:space="preserve"> 10 T 596572 5182080</t>
  </si>
  <si>
    <t xml:space="preserve"> 10 T 596804 5182390</t>
  </si>
  <si>
    <t xml:space="preserve"> 10 T 597029 5182743</t>
  </si>
  <si>
    <t xml:space="preserve"> 10 T 597184 5182599</t>
  </si>
  <si>
    <t xml:space="preserve"> 10 T 597463 5182851</t>
  </si>
  <si>
    <t xml:space="preserve"> 10 T 597748 5182628</t>
  </si>
  <si>
    <t xml:space="preserve"> 10 T 598081 5182509</t>
  </si>
  <si>
    <t>MZ001 Paradise</t>
  </si>
  <si>
    <t>MZ002 PV Rd</t>
  </si>
  <si>
    <t>MZ003 PV Rd</t>
  </si>
  <si>
    <t>MZ004 4x</t>
  </si>
  <si>
    <t>MZ005 Ridge Base</t>
  </si>
  <si>
    <t>MZ006 Ridge Access</t>
  </si>
  <si>
    <t>MZ007 BD Bowl</t>
  </si>
  <si>
    <t xml:space="preserve"> 10 T 599154 5182461</t>
  </si>
  <si>
    <t>MZ008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</si>
</sst>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wrapText="1"/>
      <protection locked="0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1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0" fontId="0" fillId="0" borderId="2" xfId="0" applyBorder="1"/>
    <xf numFmtId="1" fontId="0" fillId="2" borderId="1" xfId="0" applyNumberFormat="1" applyFill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9" fontId="0" fillId="0" borderId="0" xfId="0" applyNumberFormat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1" fillId="0" borderId="0" xfId="0" applyNumberFormat="1" applyFont="1" applyBorder="1" applyAlignment="1" applyProtection="1">
      <alignment wrapText="1"/>
      <protection locked="0"/>
    </xf>
    <xf numFmtId="1" fontId="1" fillId="0" borderId="0" xfId="0" applyNumberFormat="1" applyFont="1" applyBorder="1" applyAlignment="1" applyProtection="1">
      <alignment wrapText="1"/>
      <protection locked="0"/>
    </xf>
    <xf numFmtId="0" fontId="0" fillId="0" borderId="1" xfId="0" applyBorder="1"/>
    <xf numFmtId="1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  <protection locked="0"/>
    </xf>
    <xf numFmtId="0" fontId="1" fillId="0" borderId="4" xfId="0" applyNumberFormat="1" applyFont="1" applyBorder="1" applyAlignment="1">
      <alignment wrapText="1"/>
    </xf>
    <xf numFmtId="1" fontId="2" fillId="0" borderId="3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25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color auto="1"/>
      </font>
    </dxf>
    <dxf>
      <font>
        <b/>
        <i val="0"/>
        <color auto="1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ryl\Google%20Drive\Route%20Descriptions\Washington\Blewett%20Pass\Mista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"/>
      <sheetName val="Work"/>
    </sheetNames>
    <sheetDataSet>
      <sheetData sheetId="0"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1" displayName="Table1" ref="A2:I11" totalsRowCount="1" headerRowDxfId="24" dataDxfId="22" headerRowBorderDxfId="23" tableBorderDxfId="21" totalsRowBorderDxfId="20">
  <autoFilter ref="A2:I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estination" totalsRowLabel="Total" dataDxfId="17" totalsRowDxfId="8"/>
    <tableColumn id="2" name="Direction" dataDxfId="16" totalsRowDxfId="7"/>
    <tableColumn id="3" name="Distance" totalsRowFunction="sum" dataDxfId="15" totalsRowDxfId="6"/>
    <tableColumn id="5" name="Elevation Change" dataDxfId="14" totalsRowDxfId="5">
      <calculatedColumnFormula>F3-F2</calculatedColumnFormula>
    </tableColumn>
    <tableColumn id="6" name="Minutes/Hours" totalsRowFunction="custom" dataDxfId="13" totalsRowDxfId="4">
      <calculatedColumnFormula>IF(D3&gt;=0,(C3/Miles_per_Hour)+(D3/Climbing),(C3/Miles_per_Hour)+(ABS(D3)/Descending))</calculatedColumnFormula>
      <totalsRowFormula>SUBTOTAL(109,Table1[Minutes/Hours])/60</totalsRowFormula>
    </tableColumn>
    <tableColumn id="10" name="Elevation" dataDxfId="12" totalsRowDxfId="3"/>
    <tableColumn id="8" name="UTM" dataDxfId="11" totalsRowDxfId="2"/>
    <tableColumn id="7" name="A to B Distance" dataDxfId="10" totalsRowDxfId="1"/>
    <tableColumn id="9" name="A to B Adjustor" dataDxfId="9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0" sqref="I10"/>
    </sheetView>
  </sheetViews>
  <sheetFormatPr defaultColWidth="9.25" defaultRowHeight="15.75"/>
  <cols>
    <col min="1" max="1" width="19" style="1" bestFit="1" customWidth="1"/>
    <col min="2" max="2" width="8.625" style="2" bestFit="1" customWidth="1"/>
    <col min="3" max="3" width="8.625" style="4" bestFit="1" customWidth="1"/>
    <col min="4" max="4" width="8.75" style="2" bestFit="1" customWidth="1"/>
    <col min="5" max="5" width="8.375" style="2" customWidth="1"/>
    <col min="6" max="6" width="10.875" style="2" customWidth="1"/>
    <col min="7" max="7" width="19.25" style="2" bestFit="1" customWidth="1"/>
    <col min="8" max="8" width="8.25" style="3" bestFit="1" customWidth="1"/>
    <col min="9" max="9" width="8" style="26" bestFit="1" customWidth="1"/>
    <col min="10" max="16384" width="9.25" style="1"/>
  </cols>
  <sheetData>
    <row r="1" spans="1:9">
      <c r="A1" s="39" t="s">
        <v>2</v>
      </c>
      <c r="B1" s="39"/>
      <c r="C1" s="39"/>
      <c r="D1" s="39"/>
      <c r="E1" s="39"/>
      <c r="F1" s="39"/>
      <c r="G1" s="39"/>
      <c r="H1" s="39"/>
      <c r="I1" s="39"/>
    </row>
    <row r="2" spans="1:9" ht="31.5">
      <c r="A2" s="15" t="s">
        <v>0</v>
      </c>
      <c r="B2" s="16" t="s">
        <v>7</v>
      </c>
      <c r="C2" s="18" t="s">
        <v>15</v>
      </c>
      <c r="D2" s="16" t="s">
        <v>1</v>
      </c>
      <c r="E2" s="16" t="s">
        <v>51</v>
      </c>
      <c r="F2" s="16" t="s">
        <v>16</v>
      </c>
      <c r="G2" s="16" t="s">
        <v>3</v>
      </c>
      <c r="H2" s="16" t="s">
        <v>5</v>
      </c>
      <c r="I2" s="16" t="s">
        <v>6</v>
      </c>
    </row>
    <row r="3" spans="1:9">
      <c r="A3" s="37" t="s">
        <v>59</v>
      </c>
      <c r="B3" s="19"/>
      <c r="C3" s="19"/>
      <c r="D3" s="6"/>
      <c r="E3" s="21"/>
      <c r="F3" s="37">
        <v>5383</v>
      </c>
      <c r="G3" s="37" t="s">
        <v>52</v>
      </c>
      <c r="H3" s="24"/>
      <c r="I3" s="24"/>
    </row>
    <row r="4" spans="1:9">
      <c r="A4" s="37" t="s">
        <v>60</v>
      </c>
      <c r="B4" s="37">
        <v>37</v>
      </c>
      <c r="C4" s="12">
        <f t="shared" ref="C4:C10" si="0">H4*(1+I4)</f>
        <v>0.36</v>
      </c>
      <c r="D4" s="11">
        <f t="shared" ref="D4:D8" si="1">F4-F3</f>
        <v>-36</v>
      </c>
      <c r="E4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7.92</v>
      </c>
      <c r="F4" s="37">
        <v>5347</v>
      </c>
      <c r="G4" s="37" t="s">
        <v>53</v>
      </c>
      <c r="H4" s="37">
        <v>0.24</v>
      </c>
      <c r="I4" s="25">
        <v>0.5</v>
      </c>
    </row>
    <row r="5" spans="1:9">
      <c r="A5" s="37" t="s">
        <v>61</v>
      </c>
      <c r="B5" s="37">
        <v>33</v>
      </c>
      <c r="C5" s="12">
        <f t="shared" si="0"/>
        <v>0.33800000000000002</v>
      </c>
      <c r="D5" s="11">
        <f t="shared" si="1"/>
        <v>-75</v>
      </c>
      <c r="E5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8.2600000000000016</v>
      </c>
      <c r="F5" s="37">
        <v>5272</v>
      </c>
      <c r="G5" s="37" t="s">
        <v>54</v>
      </c>
      <c r="H5" s="37">
        <v>0.26</v>
      </c>
      <c r="I5" s="25">
        <v>0.3</v>
      </c>
    </row>
    <row r="6" spans="1:9">
      <c r="A6" s="37" t="s">
        <v>62</v>
      </c>
      <c r="B6" s="37">
        <v>133</v>
      </c>
      <c r="C6" s="12">
        <f t="shared" si="0"/>
        <v>0.15400000000000003</v>
      </c>
      <c r="D6" s="11">
        <f t="shared" si="1"/>
        <v>-22</v>
      </c>
      <c r="E6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3.5200000000000005</v>
      </c>
      <c r="F6" s="37">
        <v>5250</v>
      </c>
      <c r="G6" s="37" t="s">
        <v>55</v>
      </c>
      <c r="H6" s="37">
        <v>0.14000000000000001</v>
      </c>
      <c r="I6" s="25">
        <v>0.1</v>
      </c>
    </row>
    <row r="7" spans="1:9">
      <c r="A7" s="37" t="s">
        <v>63</v>
      </c>
      <c r="B7" s="37">
        <v>48</v>
      </c>
      <c r="C7" s="12">
        <f t="shared" si="0"/>
        <v>0.25300000000000006</v>
      </c>
      <c r="D7" s="11">
        <f t="shared" si="1"/>
        <v>229</v>
      </c>
      <c r="E7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17.550909090909094</v>
      </c>
      <c r="F7" s="37">
        <v>5479</v>
      </c>
      <c r="G7" s="37" t="s">
        <v>56</v>
      </c>
      <c r="H7" s="37">
        <v>0.23</v>
      </c>
      <c r="I7" s="25">
        <v>0.1</v>
      </c>
    </row>
    <row r="8" spans="1:9">
      <c r="A8" s="37" t="s">
        <v>64</v>
      </c>
      <c r="B8" s="37">
        <v>129</v>
      </c>
      <c r="C8" s="12">
        <f t="shared" si="0"/>
        <v>0.24200000000000002</v>
      </c>
      <c r="D8" s="11">
        <f t="shared" si="1"/>
        <v>304</v>
      </c>
      <c r="E8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21.421818181818182</v>
      </c>
      <c r="F8" s="37">
        <v>5783</v>
      </c>
      <c r="G8" s="37" t="s">
        <v>57</v>
      </c>
      <c r="H8" s="37">
        <v>0.22</v>
      </c>
      <c r="I8" s="25">
        <v>0.1</v>
      </c>
    </row>
    <row r="9" spans="1:9">
      <c r="A9" s="37" t="s">
        <v>65</v>
      </c>
      <c r="B9" s="37">
        <v>110</v>
      </c>
      <c r="C9" s="12">
        <f t="shared" ref="C9" si="2">H9*(1+I9)</f>
        <v>0.24200000000000002</v>
      </c>
      <c r="D9" s="11">
        <f t="shared" ref="D9" si="3">F9-F8</f>
        <v>112</v>
      </c>
      <c r="E9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10.949090909090909</v>
      </c>
      <c r="F9" s="37">
        <v>5895</v>
      </c>
      <c r="G9" s="37" t="s">
        <v>58</v>
      </c>
      <c r="H9" s="37">
        <v>0.22</v>
      </c>
      <c r="I9" s="25">
        <v>0.1</v>
      </c>
    </row>
    <row r="10" spans="1:9">
      <c r="A10" s="37" t="s">
        <v>67</v>
      </c>
      <c r="B10" s="37">
        <v>93</v>
      </c>
      <c r="C10" s="12">
        <f t="shared" ref="C10" si="4">H10*(1+I10)</f>
        <v>0.7370000000000001</v>
      </c>
      <c r="D10" s="11">
        <f t="shared" ref="D10" si="5">F10-F9</f>
        <v>-1178</v>
      </c>
      <c r="E10" s="22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38.300000000000004</v>
      </c>
      <c r="F10" s="37">
        <v>4717</v>
      </c>
      <c r="G10" s="37" t="s">
        <v>66</v>
      </c>
      <c r="H10" s="37">
        <v>0.67</v>
      </c>
      <c r="I10" s="25">
        <v>0.1</v>
      </c>
    </row>
    <row r="11" spans="1:9">
      <c r="A11" s="14" t="s">
        <v>4</v>
      </c>
      <c r="B11" s="40"/>
      <c r="C11" s="41">
        <f>SUBTOTAL(109,Table1[Distance])</f>
        <v>2.3260000000000001</v>
      </c>
      <c r="D11" s="42"/>
      <c r="E11" s="41">
        <f>SUBTOTAL(109,Table1[Minutes/Hours])/60</f>
        <v>1.7986969696969699</v>
      </c>
      <c r="F11" s="40"/>
      <c r="G11" s="43"/>
      <c r="H11" s="28"/>
      <c r="I11" s="28"/>
    </row>
    <row r="12" spans="1:9">
      <c r="A12" s="9"/>
      <c r="B12" s="10"/>
      <c r="C12" s="35" t="s">
        <v>49</v>
      </c>
      <c r="D12" s="36">
        <f>SUMIF(Table1[Elevation Change],"&gt;0")</f>
        <v>645</v>
      </c>
      <c r="E12" s="13"/>
      <c r="F12" s="23"/>
      <c r="G12" s="10"/>
    </row>
    <row r="13" spans="1:9">
      <c r="A13" s="29" t="s">
        <v>46</v>
      </c>
      <c r="B13" s="30">
        <v>3</v>
      </c>
      <c r="C13" s="35" t="s">
        <v>50</v>
      </c>
      <c r="D13" s="36">
        <f>SUMIF(Table1[Elevation Change],"&lt;0")</f>
        <v>-1311</v>
      </c>
      <c r="E13" s="13"/>
      <c r="F13" s="23"/>
      <c r="G13" s="10"/>
    </row>
    <row r="14" spans="1:9">
      <c r="A14" s="29" t="s">
        <v>47</v>
      </c>
      <c r="B14" s="5">
        <v>1100</v>
      </c>
      <c r="G14" s="8"/>
    </row>
    <row r="15" spans="1:9">
      <c r="A15" s="29" t="s">
        <v>48</v>
      </c>
      <c r="B15" s="5">
        <v>3000</v>
      </c>
      <c r="G15" s="7"/>
    </row>
    <row r="17" spans="1:7" ht="15.75" customHeight="1">
      <c r="A17" s="14" t="s">
        <v>22</v>
      </c>
      <c r="B17" s="38" t="s">
        <v>45</v>
      </c>
      <c r="C17" s="38"/>
      <c r="D17" s="38"/>
      <c r="E17" s="38"/>
      <c r="F17" s="38"/>
    </row>
    <row r="18" spans="1:7" ht="15.75" customHeight="1">
      <c r="A18" s="14"/>
      <c r="B18" s="33"/>
      <c r="C18" s="33"/>
      <c r="D18" s="33"/>
      <c r="E18" s="33"/>
      <c r="F18" s="33"/>
    </row>
    <row r="19" spans="1:7" ht="31.5">
      <c r="A19" s="15"/>
      <c r="B19" s="16" t="s">
        <v>21</v>
      </c>
      <c r="C19" s="18" t="s">
        <v>18</v>
      </c>
      <c r="D19" s="18" t="s">
        <v>20</v>
      </c>
      <c r="E19" s="16" t="s">
        <v>19</v>
      </c>
      <c r="F19" s="3"/>
    </row>
    <row r="20" spans="1:7">
      <c r="A20" s="27" t="str">
        <f>A13</f>
        <v>Flat Units per Hour</v>
      </c>
      <c r="B20" s="30">
        <v>6</v>
      </c>
      <c r="C20" s="30">
        <v>5</v>
      </c>
      <c r="D20" s="30">
        <v>5</v>
      </c>
      <c r="E20" s="30">
        <v>3.5</v>
      </c>
      <c r="F20" s="3"/>
    </row>
    <row r="21" spans="1:7">
      <c r="A21" s="27" t="str">
        <f>A14</f>
        <v>Ascent Units per Hour</v>
      </c>
      <c r="B21" s="5">
        <v>1200</v>
      </c>
      <c r="C21" s="5">
        <v>1100</v>
      </c>
      <c r="D21" s="5">
        <v>1100</v>
      </c>
      <c r="E21" s="5">
        <v>900</v>
      </c>
      <c r="F21" s="3"/>
    </row>
    <row r="22" spans="1:7">
      <c r="A22" s="27" t="str">
        <f>A15</f>
        <v>Descent Units per Hour</v>
      </c>
      <c r="B22" s="5">
        <v>2400</v>
      </c>
      <c r="C22" s="5">
        <v>2200</v>
      </c>
      <c r="D22" s="5">
        <v>3000</v>
      </c>
      <c r="E22" s="5">
        <v>1900</v>
      </c>
      <c r="F22" s="3"/>
    </row>
    <row r="23" spans="1:7">
      <c r="A23" s="29" t="s">
        <v>43</v>
      </c>
      <c r="B23" s="34">
        <f>((($G$23/B20)+($G$24/B21))*60)/60</f>
        <v>1.3333333333333333</v>
      </c>
      <c r="C23" s="34">
        <f>((($G$23/C20)+($G$24/C21))*60)/60</f>
        <v>1.4909090909090907</v>
      </c>
      <c r="D23" s="34">
        <f>((($G$23/D20)+($G$24/D21))*60)/60</f>
        <v>1.4909090909090907</v>
      </c>
      <c r="E23" s="34">
        <f>((($G$23/E20)+($G$24/E21))*60)/60</f>
        <v>1.9047619047619047</v>
      </c>
      <c r="F23" s="16" t="s">
        <v>15</v>
      </c>
      <c r="G23" s="30">
        <v>2</v>
      </c>
    </row>
    <row r="24" spans="1:7">
      <c r="A24" s="29" t="s">
        <v>44</v>
      </c>
      <c r="B24" s="34">
        <f>((($G$23/B20)+($G$24/B22))*60)/60</f>
        <v>0.83333333333333326</v>
      </c>
      <c r="C24" s="34">
        <f>((($G$23/C20)+($G$24/C22))*60)/60</f>
        <v>0.94545454545454544</v>
      </c>
      <c r="D24" s="34">
        <f>((($G$23/D20)+($G$24/D22))*60)/60</f>
        <v>0.8</v>
      </c>
      <c r="E24" s="34">
        <f>((($G$23/E20)+($G$24/E22))*60)/60</f>
        <v>1.2030075187969922</v>
      </c>
      <c r="F24" s="16" t="s">
        <v>16</v>
      </c>
      <c r="G24" s="5">
        <v>1200</v>
      </c>
    </row>
    <row r="26" spans="1:7" ht="16.5" thickBot="1">
      <c r="A26" s="20" t="s">
        <v>8</v>
      </c>
      <c r="B26" s="20"/>
      <c r="C26" s="28"/>
    </row>
    <row r="27" spans="1:7" ht="16.5" thickTop="1">
      <c r="A27" t="s">
        <v>9</v>
      </c>
      <c r="B27">
        <v>0.30480000000000002</v>
      </c>
      <c r="C27" s="1"/>
    </row>
    <row r="28" spans="1:7">
      <c r="A28" t="s">
        <v>10</v>
      </c>
      <c r="B28">
        <v>3.28</v>
      </c>
      <c r="C28" s="1"/>
    </row>
    <row r="29" spans="1:7">
      <c r="A29" t="s">
        <v>11</v>
      </c>
      <c r="B29">
        <v>1.609</v>
      </c>
      <c r="C29" s="1"/>
    </row>
    <row r="30" spans="1:7">
      <c r="A30" t="s">
        <v>12</v>
      </c>
      <c r="B30">
        <v>0.62136999999999998</v>
      </c>
      <c r="C30" s="1"/>
    </row>
    <row r="31" spans="1:7">
      <c r="A31" s="1" t="s">
        <v>17</v>
      </c>
      <c r="B31">
        <v>0.02</v>
      </c>
      <c r="C31" s="1"/>
    </row>
    <row r="32" spans="1:7">
      <c r="A32" s="17" t="s">
        <v>13</v>
      </c>
      <c r="B32" s="2">
        <v>328</v>
      </c>
      <c r="G32" s="7"/>
    </row>
    <row r="33" spans="1:7">
      <c r="A33" s="17" t="s">
        <v>14</v>
      </c>
      <c r="B33">
        <v>1.609</v>
      </c>
      <c r="G33" s="7"/>
    </row>
  </sheetData>
  <mergeCells count="2">
    <mergeCell ref="B17:F17"/>
    <mergeCell ref="A1:I1"/>
  </mergeCells>
  <phoneticPr fontId="0" type="noConversion"/>
  <conditionalFormatting sqref="A1:A1048576">
    <cfRule type="containsText" dxfId="19" priority="4" operator="containsText" text="Camp">
      <formula>NOT(ISERROR(SEARCH("Camp",A1)))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" sqref="D1:D8"/>
    </sheetView>
  </sheetViews>
  <sheetFormatPr defaultRowHeight="15.75"/>
  <cols>
    <col min="1" max="1" width="20.5" bestFit="1" customWidth="1"/>
    <col min="3" max="3" width="10" bestFit="1" customWidth="1"/>
  </cols>
  <sheetData>
    <row r="1" spans="1:5">
      <c r="A1" t="s">
        <v>59</v>
      </c>
      <c r="D1" t="s">
        <v>52</v>
      </c>
      <c r="E1">
        <v>5383</v>
      </c>
    </row>
    <row r="2" spans="1:5">
      <c r="A2" t="s">
        <v>60</v>
      </c>
      <c r="B2">
        <v>0.24</v>
      </c>
      <c r="C2">
        <v>37</v>
      </c>
      <c r="D2" t="s">
        <v>53</v>
      </c>
      <c r="E2">
        <v>5347</v>
      </c>
    </row>
    <row r="3" spans="1:5">
      <c r="A3" t="s">
        <v>61</v>
      </c>
      <c r="B3">
        <v>0.26</v>
      </c>
      <c r="C3">
        <v>33</v>
      </c>
      <c r="D3" t="s">
        <v>54</v>
      </c>
      <c r="E3">
        <v>5272</v>
      </c>
    </row>
    <row r="4" spans="1:5">
      <c r="A4" t="s">
        <v>62</v>
      </c>
      <c r="B4">
        <v>0.14000000000000001</v>
      </c>
      <c r="C4">
        <v>133</v>
      </c>
      <c r="D4" t="s">
        <v>55</v>
      </c>
      <c r="E4">
        <v>5250</v>
      </c>
    </row>
    <row r="5" spans="1:5">
      <c r="A5" t="s">
        <v>63</v>
      </c>
      <c r="B5">
        <v>0.23</v>
      </c>
      <c r="C5">
        <v>48</v>
      </c>
      <c r="D5" t="s">
        <v>56</v>
      </c>
      <c r="E5">
        <v>5479</v>
      </c>
    </row>
    <row r="6" spans="1:5">
      <c r="A6" t="s">
        <v>64</v>
      </c>
      <c r="B6">
        <v>0.22</v>
      </c>
      <c r="C6">
        <v>129</v>
      </c>
      <c r="D6" t="s">
        <v>57</v>
      </c>
      <c r="E6">
        <v>5783</v>
      </c>
    </row>
    <row r="7" spans="1:5">
      <c r="A7" t="s">
        <v>65</v>
      </c>
      <c r="B7">
        <v>0.22</v>
      </c>
      <c r="C7">
        <v>110</v>
      </c>
      <c r="D7" t="s">
        <v>58</v>
      </c>
      <c r="E7">
        <v>5895</v>
      </c>
    </row>
    <row r="8" spans="1:5">
      <c r="A8" t="s">
        <v>67</v>
      </c>
      <c r="B8">
        <v>0.67</v>
      </c>
      <c r="C8">
        <v>93</v>
      </c>
      <c r="D8" t="s">
        <v>66</v>
      </c>
      <c r="E8">
        <v>4717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1" sqref="A21"/>
    </sheetView>
  </sheetViews>
  <sheetFormatPr defaultRowHeight="15.75"/>
  <cols>
    <col min="1" max="1" width="90.87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s="31" t="s">
        <v>33</v>
      </c>
    </row>
    <row r="12" spans="1:1">
      <c r="A12" s="31" t="s">
        <v>34</v>
      </c>
    </row>
    <row r="13" spans="1:1">
      <c r="A13" s="31" t="s">
        <v>35</v>
      </c>
    </row>
    <row r="14" spans="1:1">
      <c r="A14" s="31" t="s">
        <v>36</v>
      </c>
    </row>
    <row r="15" spans="1:1">
      <c r="A15" s="31" t="s">
        <v>37</v>
      </c>
    </row>
    <row r="16" spans="1:1">
      <c r="A16" s="31" t="s">
        <v>38</v>
      </c>
    </row>
    <row r="17" spans="1:1">
      <c r="A17" s="31" t="s">
        <v>39</v>
      </c>
    </row>
    <row r="18" spans="1:1">
      <c r="A18" s="31" t="s">
        <v>40</v>
      </c>
    </row>
    <row r="19" spans="1:1">
      <c r="A19" s="31" t="s">
        <v>41</v>
      </c>
    </row>
    <row r="20" spans="1:1">
      <c r="A20" s="31" t="s">
        <v>42</v>
      </c>
    </row>
    <row r="27" spans="1:1">
      <c r="A27" s="32"/>
    </row>
    <row r="28" spans="1:1">
      <c r="A28" s="32"/>
    </row>
    <row r="29" spans="1:1">
      <c r="A29" s="32"/>
    </row>
  </sheetData>
  <conditionalFormatting sqref="A27:A29">
    <cfRule type="containsText" dxfId="18" priority="1" operator="containsText" text="Camp">
      <formula>NOT(ISERROR(SEARCH("Camp",A27)))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Segments</vt:lpstr>
      <vt:lpstr>Work</vt:lpstr>
      <vt:lpstr>Instructions</vt:lpstr>
      <vt:lpstr>Downhill_FtPH</vt:lpstr>
      <vt:lpstr>Flat_MPH</vt:lpstr>
      <vt:lpstr>Segments!Print_Area</vt:lpstr>
      <vt:lpstr>Segments!Print_Titles</vt:lpstr>
      <vt:lpstr>Uphill_FtPH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2016-08-02T23:18:51Z</cp:lastPrinted>
  <dcterms:created xsi:type="dcterms:W3CDTF">2001-06-03T03:30:07Z</dcterms:created>
  <dcterms:modified xsi:type="dcterms:W3CDTF">2017-11-14T23:52:40Z</dcterms:modified>
</cp:coreProperties>
</file>