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Cowlitz Rocks\"/>
    </mc:Choice>
  </mc:AlternateContent>
  <bookViews>
    <workbookView xWindow="120" yWindow="60" windowWidth="11625" windowHeight="6795"/>
  </bookViews>
  <sheets>
    <sheet name="Segments" sheetId="1" r:id="rId1"/>
    <sheet name="Work" sheetId="3" r:id="rId2"/>
    <sheet name="Instructions" sheetId="4" r:id="rId3"/>
  </sheets>
  <externalReferences>
    <externalReference r:id="rId4"/>
  </externalReferences>
  <definedNames>
    <definedName name="Downhill_FtPH" localSheetId="2">[1]Segments!$B$42</definedName>
    <definedName name="Downhill_FtPH">Segments!$B$13</definedName>
    <definedName name="Flat_MPH" localSheetId="2">[1]Segments!$B$40</definedName>
    <definedName name="Flat_MPH">Segments!$B$11</definedName>
    <definedName name="_xlnm.Print_Area" localSheetId="0">Table1[[#Headers],[#Data],[Destination]:[UTM]]</definedName>
    <definedName name="_xlnm.Print_Titles" localSheetId="0">Segments!$2:$2</definedName>
    <definedName name="Uphill_FtPH" localSheetId="2">[1]Segments!$B$41</definedName>
    <definedName name="Uphill_FtPH">Segments!$B$12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B22" i="1"/>
  <c r="C21" i="1"/>
  <c r="D21" i="1"/>
  <c r="E21" i="1"/>
  <c r="B21" i="1"/>
  <c r="A20" i="1" l="1"/>
  <c r="A19" i="1"/>
  <c r="A18" i="1"/>
  <c r="C4" i="1" l="1"/>
  <c r="C5" i="1" l="1"/>
  <c r="C6" i="1"/>
  <c r="C7" i="1"/>
  <c r="C8" i="1"/>
  <c r="C9" i="1" l="1"/>
  <c r="D4" i="1"/>
  <c r="E4" i="1" l="1"/>
  <c r="E9" i="1" s="1"/>
  <c r="D5" i="1"/>
  <c r="E5" i="1" s="1"/>
  <c r="D6" i="1"/>
  <c r="E6" i="1" s="1"/>
  <c r="D7" i="1"/>
  <c r="E7" i="1" s="1"/>
  <c r="D8" i="1"/>
  <c r="E8" i="1" s="1"/>
  <c r="D10" i="1" l="1"/>
  <c r="D11" i="1"/>
</calcChain>
</file>

<file path=xl/comments1.xml><?xml version="1.0" encoding="utf-8"?>
<comments xmlns="http://schemas.openxmlformats.org/spreadsheetml/2006/main">
  <authors>
    <author>Darryl Olson</author>
  </authors>
  <commentList>
    <comment ref="D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<sst xmlns="http://schemas.openxmlformats.org/spreadsheetml/2006/main" count="78" uniqueCount="64">
  <si>
    <t>Destination</t>
  </si>
  <si>
    <t>Elevation Change</t>
  </si>
  <si>
    <t>Change data in blue bold font</t>
  </si>
  <si>
    <t>UTM</t>
  </si>
  <si>
    <t>Total</t>
  </si>
  <si>
    <t>A to B Distance</t>
  </si>
  <si>
    <t>A to B Adjustor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</si>
  <si>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</si>
  <si>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</si>
  <si>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</si>
  <si>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</si>
  <si>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</si>
  <si>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</si>
  <si>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</si>
  <si>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M per Km</t>
  </si>
  <si>
    <t>Distance</t>
  </si>
  <si>
    <t>Elevation</t>
  </si>
  <si>
    <t>100 ft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</si>
  <si>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</si>
  <si>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</si>
  <si>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</si>
  <si>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</si>
  <si>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</si>
  <si>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</si>
  <si>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</si>
  <si>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Remove the numbers preceding the waypoint names using replace for "*."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</si>
  <si>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</si>
  <si>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</si>
  <si>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</si>
  <si>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</si>
  <si>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Format the distances to have one decimal place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</si>
  <si>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</si>
  <si>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</si>
  <si>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</si>
  <si>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</si>
  <si>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</si>
  <si>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</si>
  <si>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UTMs to the UTM column in the Segments tab</t>
  </si>
  <si>
    <t>Copy all elevations to the Elevation column in the Segments tab</t>
  </si>
  <si>
    <t>Remove extra rows from the Segments tab</t>
  </si>
  <si>
    <t>Add the cell borders to the Segments tab</t>
  </si>
  <si>
    <t>Record the paces for Flat MPH, Uphill Feet Per Hour and Downhill Feet Per Hour</t>
  </si>
  <si>
    <t>Change the Direct Adjustment for each segment depending on how much the actual route varies from the direct route</t>
  </si>
  <si>
    <t>Ascent Time</t>
  </si>
  <si>
    <t>Descent Time</t>
  </si>
  <si>
    <t>((Distance/Flat Factor) + (Elevation/Elevation Factor))*60</t>
  </si>
  <si>
    <t>Flat Units per Hour</t>
  </si>
  <si>
    <t>Ascent Units per Hour</t>
  </si>
  <si>
    <t>Descent Units per Hour</t>
  </si>
  <si>
    <t>Ascent</t>
  </si>
  <si>
    <t>Descent</t>
  </si>
  <si>
    <t>Minutes/Hours</t>
  </si>
  <si>
    <t xml:space="preserve"> 10 T 596483 5182177</t>
  </si>
  <si>
    <t xml:space="preserve"> 10 T 596723 5182778</t>
  </si>
  <si>
    <t xml:space="preserve"> 10 T 597401 5183604</t>
  </si>
  <si>
    <t xml:space="preserve"> 10 T 597810 5184505</t>
  </si>
  <si>
    <t xml:space="preserve"> 10 T 598205 5185195</t>
  </si>
  <si>
    <t xml:space="preserve"> 10 T 598644 5185635</t>
  </si>
  <si>
    <t>PARADISE</t>
  </si>
  <si>
    <t>EDITHBRDG</t>
  </si>
  <si>
    <t>GGCHUT</t>
  </si>
  <si>
    <t>Below McClure</t>
  </si>
  <si>
    <t>PARRCK</t>
  </si>
  <si>
    <t>COWCMP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</si>
</sst>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wrapText="1"/>
      <protection locked="0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>
      <alignment wrapText="1"/>
    </xf>
    <xf numFmtId="1" fontId="2" fillId="0" borderId="3" xfId="0" applyNumberFormat="1" applyFont="1" applyBorder="1" applyAlignment="1" applyProtection="1">
      <alignment wrapText="1"/>
      <protection locked="0"/>
    </xf>
    <xf numFmtId="0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0" fontId="0" fillId="0" borderId="4" xfId="0" applyBorder="1"/>
    <xf numFmtId="1" fontId="0" fillId="2" borderId="1" xfId="0" applyNumberFormat="1" applyFill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5" xfId="0" applyBorder="1"/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1" fillId="0" borderId="0" xfId="0" applyNumberFormat="1" applyFont="1" applyBorder="1" applyAlignment="1" applyProtection="1">
      <alignment wrapText="1"/>
      <protection locked="0"/>
    </xf>
    <xf numFmtId="1" fontId="1" fillId="0" borderId="0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25">
    <dxf>
      <font>
        <b/>
        <i val="0"/>
        <color auto="1"/>
      </font>
    </dxf>
    <dxf>
      <font>
        <b/>
        <i val="0"/>
        <color auto="1"/>
      </font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ryl\Google%20Drive\Route%20Descriptions\Washington\Blewett%20Pass\Mist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Work"/>
    </sheetNames>
    <sheetDataSet>
      <sheetData sheetId="0"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A2:I9" totalsRowCount="1" headerRowDxfId="24" dataDxfId="22" headerRowBorderDxfId="23" tableBorderDxfId="21" totalsRowBorderDxfId="20">
  <autoFilter ref="A2:I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estination" totalsRowLabel="Total" dataDxfId="19" totalsRowDxfId="10"/>
    <tableColumn id="2" name="Direction" dataDxfId="18" totalsRowDxfId="9"/>
    <tableColumn id="3" name="Distance" totalsRowFunction="sum" dataDxfId="17" totalsRowDxfId="8"/>
    <tableColumn id="5" name="Elevation Change" dataDxfId="16" totalsRowDxfId="7">
      <calculatedColumnFormula>F3-F2</calculatedColumnFormula>
    </tableColumn>
    <tableColumn id="6" name="Minutes/Hours" totalsRowFunction="custom" dataDxfId="15" totalsRowDxfId="6">
      <calculatedColumnFormula>IF(D3&gt;=0,(C3/Miles_per_Hour)+(D3/Climbing),(C3/Miles_per_Hour)+(ABS(D3)/Descending))</calculatedColumnFormula>
      <totalsRowFormula>SUBTOTAL(109,Table1[Minutes/Hours])/60</totalsRowFormula>
    </tableColumn>
    <tableColumn id="10" name="Elevation" dataDxfId="14" totalsRowDxfId="5"/>
    <tableColumn id="8" name="UTM" dataDxfId="13" totalsRowDxfId="4"/>
    <tableColumn id="7" name="A to B Distance" dataDxfId="12" totalsRowDxfId="3"/>
    <tableColumn id="9" name="A to B Adjustor" dataDxfId="11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ColWidth="9.25" defaultRowHeight="15.75"/>
  <cols>
    <col min="1" max="1" width="19" style="1" bestFit="1" customWidth="1"/>
    <col min="2" max="2" width="10.625" style="2" bestFit="1" customWidth="1"/>
    <col min="3" max="3" width="9.875" style="4" bestFit="1" customWidth="1"/>
    <col min="4" max="4" width="9.125" style="2" customWidth="1"/>
    <col min="5" max="5" width="8.375" style="2" customWidth="1"/>
    <col min="6" max="6" width="9.125" style="2" bestFit="1" customWidth="1"/>
    <col min="7" max="7" width="19.25" style="2" bestFit="1" customWidth="1"/>
    <col min="8" max="8" width="9.25" style="3"/>
    <col min="9" max="9" width="9.25" style="29"/>
    <col min="10" max="16384" width="9.25" style="1"/>
  </cols>
  <sheetData>
    <row r="1" spans="1:9">
      <c r="A1" s="43" t="s">
        <v>2</v>
      </c>
      <c r="B1" s="43"/>
      <c r="C1" s="43"/>
      <c r="D1" s="43"/>
      <c r="E1" s="43"/>
      <c r="F1" s="43"/>
      <c r="G1" s="43"/>
      <c r="H1" s="43"/>
      <c r="I1" s="43"/>
    </row>
    <row r="2" spans="1:9" ht="31.5">
      <c r="A2" s="18" t="s">
        <v>0</v>
      </c>
      <c r="B2" s="19" t="s">
        <v>7</v>
      </c>
      <c r="C2" s="21" t="s">
        <v>15</v>
      </c>
      <c r="D2" s="19" t="s">
        <v>1</v>
      </c>
      <c r="E2" s="19" t="s">
        <v>51</v>
      </c>
      <c r="F2" s="19" t="s">
        <v>16</v>
      </c>
      <c r="G2" s="19" t="s">
        <v>3</v>
      </c>
      <c r="H2" s="19" t="s">
        <v>5</v>
      </c>
      <c r="I2" s="19" t="s">
        <v>6</v>
      </c>
    </row>
    <row r="3" spans="1:9">
      <c r="A3" s="44" t="s">
        <v>58</v>
      </c>
      <c r="B3" s="22"/>
      <c r="C3" s="22"/>
      <c r="D3" s="6"/>
      <c r="E3" s="24"/>
      <c r="F3" s="44">
        <v>5421</v>
      </c>
      <c r="G3" s="44" t="s">
        <v>52</v>
      </c>
      <c r="H3" s="27"/>
      <c r="I3" s="27"/>
    </row>
    <row r="4" spans="1:9">
      <c r="A4" s="44" t="s">
        <v>59</v>
      </c>
      <c r="B4" s="44">
        <v>22</v>
      </c>
      <c r="C4" s="12">
        <f t="shared" ref="C4:C8" si="0">H4*(1+I4)</f>
        <v>0.44000000000000006</v>
      </c>
      <c r="D4" s="11">
        <f t="shared" ref="D4:D8" si="1">F4-F3</f>
        <v>161</v>
      </c>
      <c r="E4" s="25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15.381818181818181</v>
      </c>
      <c r="F4" s="44">
        <v>5582</v>
      </c>
      <c r="G4" s="44" t="s">
        <v>53</v>
      </c>
      <c r="H4" s="44">
        <v>0.4</v>
      </c>
      <c r="I4" s="28">
        <v>0.1</v>
      </c>
    </row>
    <row r="5" spans="1:9">
      <c r="A5" s="44" t="s">
        <v>60</v>
      </c>
      <c r="B5" s="44">
        <v>40</v>
      </c>
      <c r="C5" s="12">
        <f t="shared" si="0"/>
        <v>0.72600000000000009</v>
      </c>
      <c r="D5" s="11">
        <f t="shared" si="1"/>
        <v>771</v>
      </c>
      <c r="E5" s="25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52.944545454545455</v>
      </c>
      <c r="F5" s="44">
        <v>6353</v>
      </c>
      <c r="G5" s="44" t="s">
        <v>54</v>
      </c>
      <c r="H5" s="44">
        <v>0.66</v>
      </c>
      <c r="I5" s="28">
        <v>0.1</v>
      </c>
    </row>
    <row r="6" spans="1:9">
      <c r="A6" s="44" t="s">
        <v>61</v>
      </c>
      <c r="B6" s="44">
        <v>25</v>
      </c>
      <c r="C6" s="12">
        <f t="shared" si="0"/>
        <v>0.68200000000000005</v>
      </c>
      <c r="D6" s="11">
        <f t="shared" si="1"/>
        <v>247</v>
      </c>
      <c r="E6" s="25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23.702727272727277</v>
      </c>
      <c r="F6" s="44">
        <v>6600</v>
      </c>
      <c r="G6" s="44" t="s">
        <v>55</v>
      </c>
      <c r="H6" s="44">
        <v>0.62</v>
      </c>
      <c r="I6" s="28">
        <v>0.1</v>
      </c>
    </row>
    <row r="7" spans="1:9">
      <c r="A7" s="44" t="s">
        <v>62</v>
      </c>
      <c r="B7" s="44">
        <v>30</v>
      </c>
      <c r="C7" s="12">
        <f t="shared" si="0"/>
        <v>0.53900000000000003</v>
      </c>
      <c r="D7" s="11">
        <f t="shared" si="1"/>
        <v>200</v>
      </c>
      <c r="E7" s="25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18.994090909090907</v>
      </c>
      <c r="F7" s="44">
        <v>6800</v>
      </c>
      <c r="G7" s="44" t="s">
        <v>56</v>
      </c>
      <c r="H7" s="44">
        <v>0.49</v>
      </c>
      <c r="I7" s="28">
        <v>0.1</v>
      </c>
    </row>
    <row r="8" spans="1:9">
      <c r="A8" s="44" t="s">
        <v>63</v>
      </c>
      <c r="B8" s="44">
        <v>45</v>
      </c>
      <c r="C8" s="12">
        <f t="shared" si="0"/>
        <v>0.42900000000000005</v>
      </c>
      <c r="D8" s="11">
        <f t="shared" si="1"/>
        <v>306</v>
      </c>
      <c r="E8" s="25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23.125909090909094</v>
      </c>
      <c r="F8" s="44">
        <v>7106</v>
      </c>
      <c r="G8" s="44" t="s">
        <v>57</v>
      </c>
      <c r="H8" s="44">
        <v>0.39</v>
      </c>
      <c r="I8" s="28">
        <v>0.1</v>
      </c>
    </row>
    <row r="9" spans="1:9">
      <c r="A9" s="16" t="s">
        <v>4</v>
      </c>
      <c r="B9" s="15"/>
      <c r="C9" s="17">
        <f>SUBTOTAL(109,Table1[Distance])</f>
        <v>2.8160000000000007</v>
      </c>
      <c r="D9" s="37"/>
      <c r="E9" s="17">
        <f>SUBTOTAL(109,Table1[Minutes/Hours])/60</f>
        <v>2.2358181818181819</v>
      </c>
      <c r="F9" s="15"/>
      <c r="G9" s="14"/>
      <c r="H9" s="33"/>
      <c r="I9" s="33"/>
    </row>
    <row r="10" spans="1:9">
      <c r="A10" s="9"/>
      <c r="B10" s="10"/>
      <c r="C10" s="40" t="s">
        <v>49</v>
      </c>
      <c r="D10" s="41">
        <f>SUMIF(Table1[Elevation Change],"&gt;0")</f>
        <v>1685</v>
      </c>
      <c r="E10" s="13"/>
      <c r="F10" s="26"/>
      <c r="G10" s="10"/>
    </row>
    <row r="11" spans="1:9">
      <c r="A11" s="32" t="s">
        <v>46</v>
      </c>
      <c r="B11" s="34">
        <v>4</v>
      </c>
      <c r="C11" s="40" t="s">
        <v>50</v>
      </c>
      <c r="D11" s="41">
        <f>SUMIF(Table1[Elevation Change],"&lt;0")</f>
        <v>0</v>
      </c>
      <c r="E11" s="13"/>
      <c r="F11" s="26"/>
      <c r="G11" s="10"/>
    </row>
    <row r="12" spans="1:9">
      <c r="A12" s="32" t="s">
        <v>47</v>
      </c>
      <c r="B12" s="5">
        <v>1100</v>
      </c>
      <c r="G12" s="8"/>
    </row>
    <row r="13" spans="1:9">
      <c r="A13" s="32" t="s">
        <v>48</v>
      </c>
      <c r="B13" s="5">
        <v>3000</v>
      </c>
      <c r="G13" s="7"/>
    </row>
    <row r="15" spans="1:9" ht="15.75" customHeight="1">
      <c r="A15" s="16" t="s">
        <v>22</v>
      </c>
      <c r="B15" s="42" t="s">
        <v>45</v>
      </c>
      <c r="C15" s="42"/>
      <c r="D15" s="42"/>
      <c r="E15" s="42"/>
      <c r="F15" s="42"/>
    </row>
    <row r="16" spans="1:9" ht="15.75" customHeight="1">
      <c r="A16" s="16"/>
      <c r="B16" s="38"/>
      <c r="C16" s="38"/>
      <c r="D16" s="38"/>
      <c r="E16" s="38"/>
      <c r="F16" s="38"/>
    </row>
    <row r="17" spans="1:7" ht="31.5">
      <c r="A17" s="18"/>
      <c r="B17" s="19" t="s">
        <v>21</v>
      </c>
      <c r="C17" s="21" t="s">
        <v>18</v>
      </c>
      <c r="D17" s="21" t="s">
        <v>20</v>
      </c>
      <c r="E17" s="19" t="s">
        <v>19</v>
      </c>
      <c r="F17" s="3"/>
    </row>
    <row r="18" spans="1:7">
      <c r="A18" s="30" t="str">
        <f>A11</f>
        <v>Flat Units per Hour</v>
      </c>
      <c r="B18" s="34">
        <v>6</v>
      </c>
      <c r="C18" s="34">
        <v>5</v>
      </c>
      <c r="D18" s="34">
        <v>5</v>
      </c>
      <c r="E18" s="34">
        <v>3.5</v>
      </c>
      <c r="F18" s="3"/>
    </row>
    <row r="19" spans="1:7">
      <c r="A19" s="30" t="str">
        <f>A12</f>
        <v>Ascent Units per Hour</v>
      </c>
      <c r="B19" s="5">
        <v>1200</v>
      </c>
      <c r="C19" s="5">
        <v>1100</v>
      </c>
      <c r="D19" s="5">
        <v>1100</v>
      </c>
      <c r="E19" s="5">
        <v>900</v>
      </c>
      <c r="F19" s="3"/>
    </row>
    <row r="20" spans="1:7">
      <c r="A20" s="30" t="str">
        <f>A13</f>
        <v>Descent Units per Hour</v>
      </c>
      <c r="B20" s="5">
        <v>2400</v>
      </c>
      <c r="C20" s="5">
        <v>2200</v>
      </c>
      <c r="D20" s="5">
        <v>3000</v>
      </c>
      <c r="E20" s="5">
        <v>1900</v>
      </c>
      <c r="F20" s="3"/>
    </row>
    <row r="21" spans="1:7">
      <c r="A21" s="32" t="s">
        <v>43</v>
      </c>
      <c r="B21" s="39">
        <f>((($G$21/B18)+($G$22/B19))*60)/60</f>
        <v>1.3333333333333333</v>
      </c>
      <c r="C21" s="39">
        <f>((($G$21/C18)+($G$22/C19))*60)/60</f>
        <v>1.4909090909090907</v>
      </c>
      <c r="D21" s="39">
        <f>((($G$21/D18)+($G$22/D19))*60)/60</f>
        <v>1.4909090909090907</v>
      </c>
      <c r="E21" s="39">
        <f>((($G$21/E18)+($G$22/E19))*60)/60</f>
        <v>1.9047619047619047</v>
      </c>
      <c r="F21" s="19" t="s">
        <v>15</v>
      </c>
      <c r="G21" s="34">
        <v>2</v>
      </c>
    </row>
    <row r="22" spans="1:7">
      <c r="A22" s="32" t="s">
        <v>44</v>
      </c>
      <c r="B22" s="39">
        <f>((($G$21/B18)+($G$22/B20))*60)/60</f>
        <v>0.83333333333333326</v>
      </c>
      <c r="C22" s="39">
        <f>((($G$21/C18)+($G$22/C20))*60)/60</f>
        <v>0.94545454545454544</v>
      </c>
      <c r="D22" s="39">
        <f>((($G$21/D18)+($G$22/D20))*60)/60</f>
        <v>0.8</v>
      </c>
      <c r="E22" s="39">
        <f>((($G$21/E18)+($G$22/E20))*60)/60</f>
        <v>1.2030075187969922</v>
      </c>
      <c r="F22" s="19" t="s">
        <v>16</v>
      </c>
      <c r="G22" s="5">
        <v>1200</v>
      </c>
    </row>
    <row r="24" spans="1:7" ht="16.5" thickBot="1">
      <c r="A24" s="23" t="s">
        <v>8</v>
      </c>
      <c r="B24" s="23"/>
      <c r="C24" s="31"/>
    </row>
    <row r="25" spans="1:7" ht="16.5" thickTop="1">
      <c r="A25" t="s">
        <v>9</v>
      </c>
      <c r="B25">
        <v>0.30480000000000002</v>
      </c>
      <c r="C25" s="1"/>
    </row>
    <row r="26" spans="1:7">
      <c r="A26" t="s">
        <v>10</v>
      </c>
      <c r="B26">
        <v>3.28</v>
      </c>
      <c r="C26" s="1"/>
    </row>
    <row r="27" spans="1:7">
      <c r="A27" t="s">
        <v>11</v>
      </c>
      <c r="B27">
        <v>1.609</v>
      </c>
      <c r="C27" s="1"/>
    </row>
    <row r="28" spans="1:7">
      <c r="A28" t="s">
        <v>12</v>
      </c>
      <c r="B28">
        <v>0.62136999999999998</v>
      </c>
      <c r="C28" s="1"/>
    </row>
    <row r="29" spans="1:7">
      <c r="A29" s="1" t="s">
        <v>17</v>
      </c>
      <c r="B29">
        <v>0.02</v>
      </c>
      <c r="C29" s="1"/>
    </row>
    <row r="30" spans="1:7">
      <c r="A30" s="20" t="s">
        <v>13</v>
      </c>
      <c r="B30" s="2">
        <v>328</v>
      </c>
      <c r="G30" s="7"/>
    </row>
    <row r="31" spans="1:7">
      <c r="A31" s="20" t="s">
        <v>14</v>
      </c>
      <c r="B31">
        <v>1.609</v>
      </c>
      <c r="G31" s="7"/>
    </row>
  </sheetData>
  <mergeCells count="2">
    <mergeCell ref="B15:F15"/>
    <mergeCell ref="A1:I1"/>
  </mergeCells>
  <phoneticPr fontId="0" type="noConversion"/>
  <conditionalFormatting sqref="A1:A1048576">
    <cfRule type="containsText" dxfId="1" priority="4" operator="containsText" text="Camp">
      <formula>NOT(ISERROR(SEARCH("Camp",A1)))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" sqref="B2:B6"/>
    </sheetView>
  </sheetViews>
  <sheetFormatPr defaultRowHeight="15.75"/>
  <cols>
    <col min="1" max="1" width="20.5" bestFit="1" customWidth="1"/>
    <col min="3" max="3" width="19.25" bestFit="1" customWidth="1"/>
  </cols>
  <sheetData>
    <row r="1" spans="1:5">
      <c r="A1" t="s">
        <v>58</v>
      </c>
      <c r="D1" t="s">
        <v>52</v>
      </c>
      <c r="E1">
        <v>5421</v>
      </c>
    </row>
    <row r="2" spans="1:5">
      <c r="A2" t="s">
        <v>59</v>
      </c>
      <c r="B2">
        <v>0.4</v>
      </c>
      <c r="C2">
        <v>22</v>
      </c>
      <c r="D2" t="s">
        <v>53</v>
      </c>
      <c r="E2">
        <v>5582</v>
      </c>
    </row>
    <row r="3" spans="1:5">
      <c r="A3" t="s">
        <v>60</v>
      </c>
      <c r="B3">
        <v>0.66</v>
      </c>
      <c r="C3">
        <v>40</v>
      </c>
      <c r="D3" t="s">
        <v>54</v>
      </c>
      <c r="E3">
        <v>6353</v>
      </c>
    </row>
    <row r="4" spans="1:5">
      <c r="A4" t="s">
        <v>61</v>
      </c>
      <c r="B4">
        <v>0.62</v>
      </c>
      <c r="C4">
        <v>25</v>
      </c>
      <c r="D4" t="s">
        <v>55</v>
      </c>
      <c r="E4">
        <v>6600</v>
      </c>
    </row>
    <row r="5" spans="1:5">
      <c r="A5" t="s">
        <v>62</v>
      </c>
      <c r="B5">
        <v>0.49</v>
      </c>
      <c r="C5">
        <v>30</v>
      </c>
      <c r="D5" t="s">
        <v>56</v>
      </c>
      <c r="E5">
        <v>6800</v>
      </c>
    </row>
    <row r="6" spans="1:5">
      <c r="A6" t="s">
        <v>63</v>
      </c>
      <c r="B6">
        <v>0.39</v>
      </c>
      <c r="C6">
        <v>45</v>
      </c>
      <c r="D6" t="s">
        <v>57</v>
      </c>
      <c r="E6">
        <v>7106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1" sqref="A21"/>
    </sheetView>
  </sheetViews>
  <sheetFormatPr defaultRowHeight="15.75"/>
  <cols>
    <col min="1" max="1" width="90.87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s="35" t="s">
        <v>33</v>
      </c>
    </row>
    <row r="12" spans="1:1">
      <c r="A12" s="35" t="s">
        <v>34</v>
      </c>
    </row>
    <row r="13" spans="1:1">
      <c r="A13" s="35" t="s">
        <v>35</v>
      </c>
    </row>
    <row r="14" spans="1:1">
      <c r="A14" s="35" t="s">
        <v>36</v>
      </c>
    </row>
    <row r="15" spans="1:1">
      <c r="A15" s="35" t="s">
        <v>37</v>
      </c>
    </row>
    <row r="16" spans="1:1">
      <c r="A16" s="35" t="s">
        <v>38</v>
      </c>
    </row>
    <row r="17" spans="1:1">
      <c r="A17" s="35" t="s">
        <v>39</v>
      </c>
    </row>
    <row r="18" spans="1:1">
      <c r="A18" s="35" t="s">
        <v>40</v>
      </c>
    </row>
    <row r="19" spans="1:1">
      <c r="A19" s="35" t="s">
        <v>41</v>
      </c>
    </row>
    <row r="20" spans="1:1">
      <c r="A20" s="35" t="s">
        <v>42</v>
      </c>
    </row>
    <row r="27" spans="1:1">
      <c r="A27" s="36"/>
    </row>
    <row r="28" spans="1:1">
      <c r="A28" s="36"/>
    </row>
    <row r="29" spans="1:1">
      <c r="A29" s="36"/>
    </row>
  </sheetData>
  <conditionalFormatting sqref="A27:A29">
    <cfRule type="containsText" dxfId="0" priority="1" operator="containsText" text="Camp">
      <formula>NOT(ISERROR(SEARCH("Camp",A27)))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Downhill_FtPH</vt:lpstr>
      <vt:lpstr>Flat_MPH</vt:lpstr>
      <vt:lpstr>Segments!Print_Area</vt:lpstr>
      <vt:lpstr>Segments!Print_Titles</vt:lpstr>
      <vt:lpstr>Uphill_FtPH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2016-08-02T23:18:51Z</cp:lastPrinted>
  <dcterms:created xsi:type="dcterms:W3CDTF">2001-06-03T03:30:07Z</dcterms:created>
  <dcterms:modified xsi:type="dcterms:W3CDTF">2017-11-15T03:08:55Z</dcterms:modified>
</cp:coreProperties>
</file>